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725" windowWidth="14805" windowHeight="6390"/>
  </bookViews>
  <sheets>
    <sheet name="Отчет на 01.04.2025" sheetId="5" r:id="rId1"/>
  </sheets>
  <definedNames>
    <definedName name="_xlnm.Print_Titles" localSheetId="0">'Отчет на 01.04.2025'!$6:$9</definedName>
    <definedName name="_xlnm.Print_Area" localSheetId="0">'Отчет на 01.04.2025'!$A$1:$P$242</definedName>
  </definedNames>
  <calcPr calcId="145621"/>
</workbook>
</file>

<file path=xl/calcChain.xml><?xml version="1.0" encoding="utf-8"?>
<calcChain xmlns="http://schemas.openxmlformats.org/spreadsheetml/2006/main">
  <c r="M196" i="5" l="1"/>
  <c r="R231" i="5" l="1"/>
  <c r="R233" i="5" s="1"/>
  <c r="R224" i="5"/>
  <c r="R225" i="5" s="1"/>
  <c r="J82" i="5"/>
  <c r="R232" i="5" l="1"/>
  <c r="F241" i="5"/>
  <c r="G241" i="5"/>
  <c r="H241" i="5"/>
  <c r="I241" i="5"/>
  <c r="K241" i="5"/>
  <c r="L241" i="5"/>
  <c r="M241" i="5"/>
  <c r="N241" i="5"/>
  <c r="F237" i="5"/>
  <c r="G237" i="5"/>
  <c r="H237" i="5"/>
  <c r="I237" i="5"/>
  <c r="K237" i="5"/>
  <c r="L237" i="5"/>
  <c r="M237" i="5"/>
  <c r="N237" i="5"/>
  <c r="J232" i="5"/>
  <c r="E232" i="5"/>
  <c r="J231" i="5"/>
  <c r="E231" i="5"/>
  <c r="F133" i="5"/>
  <c r="G133" i="5"/>
  <c r="I133" i="5"/>
  <c r="K133" i="5"/>
  <c r="L133" i="5"/>
  <c r="M133" i="5"/>
  <c r="N133" i="5"/>
  <c r="H133" i="5"/>
  <c r="E146" i="5"/>
  <c r="R198" i="5"/>
  <c r="J163" i="5"/>
  <c r="E163" i="5"/>
  <c r="J162" i="5"/>
  <c r="E162" i="5"/>
  <c r="P162" i="5" l="1"/>
  <c r="P231" i="5"/>
  <c r="P232" i="5"/>
  <c r="P163" i="5"/>
  <c r="E119" i="5"/>
  <c r="I120" i="5"/>
  <c r="K120" i="5"/>
  <c r="L120" i="5"/>
  <c r="M120" i="5"/>
  <c r="N120" i="5"/>
  <c r="F120" i="5"/>
  <c r="G120" i="5"/>
  <c r="H120" i="5"/>
  <c r="N124" i="5"/>
  <c r="M124" i="5"/>
  <c r="L124" i="5"/>
  <c r="K124" i="5"/>
  <c r="I124" i="5"/>
  <c r="F124" i="5"/>
  <c r="G124" i="5"/>
  <c r="H124" i="5"/>
  <c r="H83" i="5"/>
  <c r="N83" i="5"/>
  <c r="M83" i="5"/>
  <c r="L83" i="5"/>
  <c r="K83" i="5"/>
  <c r="I83" i="5"/>
  <c r="G83" i="5"/>
  <c r="F83" i="5"/>
  <c r="E82" i="5"/>
  <c r="E81" i="5"/>
  <c r="E83" i="5" l="1"/>
  <c r="K228" i="5" l="1"/>
  <c r="L228" i="5"/>
  <c r="M228" i="5"/>
  <c r="N228" i="5"/>
  <c r="F228" i="5"/>
  <c r="G228" i="5"/>
  <c r="H228" i="5"/>
  <c r="I228" i="5"/>
  <c r="I234" i="5"/>
  <c r="K234" i="5"/>
  <c r="L234" i="5"/>
  <c r="M234" i="5"/>
  <c r="N234" i="5"/>
  <c r="J111" i="5"/>
  <c r="J112" i="5"/>
  <c r="J113" i="5"/>
  <c r="J114" i="5"/>
  <c r="J115" i="5"/>
  <c r="J116" i="5"/>
  <c r="J117" i="5"/>
  <c r="F217" i="5" l="1"/>
  <c r="G217" i="5"/>
  <c r="H217" i="5"/>
  <c r="I217" i="5"/>
  <c r="K217" i="5"/>
  <c r="L217" i="5"/>
  <c r="M217" i="5"/>
  <c r="N217" i="5"/>
  <c r="J216" i="5"/>
  <c r="E216" i="5"/>
  <c r="J215" i="5"/>
  <c r="E215" i="5"/>
  <c r="J138" i="5"/>
  <c r="E138" i="5"/>
  <c r="J136" i="5"/>
  <c r="E136" i="5"/>
  <c r="J200" i="5"/>
  <c r="E200" i="5"/>
  <c r="J198" i="5"/>
  <c r="E198" i="5"/>
  <c r="J197" i="5"/>
  <c r="E197" i="5"/>
  <c r="J161" i="5"/>
  <c r="E161" i="5"/>
  <c r="J160" i="5"/>
  <c r="E160" i="5"/>
  <c r="E111" i="5"/>
  <c r="E112" i="5"/>
  <c r="E113" i="5"/>
  <c r="E114" i="5"/>
  <c r="E115" i="5"/>
  <c r="E116" i="5"/>
  <c r="E117" i="5"/>
  <c r="J81" i="5"/>
  <c r="J83" i="5" s="1"/>
  <c r="P83" i="5" s="1"/>
  <c r="H56" i="5"/>
  <c r="P161" i="5" l="1"/>
  <c r="P198" i="5"/>
  <c r="P216" i="5"/>
  <c r="P160" i="5"/>
  <c r="P200" i="5"/>
  <c r="P197" i="5"/>
  <c r="P138" i="5"/>
  <c r="P81" i="5"/>
  <c r="P215" i="5"/>
  <c r="P136" i="5"/>
  <c r="J173" i="5"/>
  <c r="J174" i="5"/>
  <c r="J175" i="5"/>
  <c r="I222" i="5" l="1"/>
  <c r="I201" i="5" s="1"/>
  <c r="K222" i="5"/>
  <c r="K201" i="5" s="1"/>
  <c r="L222" i="5"/>
  <c r="L201" i="5" s="1"/>
  <c r="M222" i="5"/>
  <c r="M201" i="5" s="1"/>
  <c r="N222" i="5"/>
  <c r="N201" i="5" s="1"/>
  <c r="J100" i="5"/>
  <c r="M101" i="5"/>
  <c r="J151" i="5" l="1"/>
  <c r="E151" i="5"/>
  <c r="H128" i="5"/>
  <c r="E100" i="5"/>
  <c r="F101" i="5"/>
  <c r="G101" i="5"/>
  <c r="H101" i="5"/>
  <c r="P151" i="5" l="1"/>
  <c r="H93" i="5"/>
  <c r="H90" i="5"/>
  <c r="J75" i="5"/>
  <c r="E75" i="5"/>
  <c r="J58" i="5"/>
  <c r="J19" i="5"/>
  <c r="P75" i="5" l="1"/>
  <c r="J191" i="5"/>
  <c r="I101" i="5" l="1"/>
  <c r="I22" i="5" l="1"/>
  <c r="E54" i="5"/>
  <c r="I49" i="5"/>
  <c r="E12" i="5" l="1"/>
  <c r="J212" i="5" l="1"/>
  <c r="E212" i="5"/>
  <c r="E173" i="5"/>
  <c r="I132" i="5"/>
  <c r="K132" i="5"/>
  <c r="L132" i="5"/>
  <c r="M132" i="5"/>
  <c r="N132" i="5"/>
  <c r="F132" i="5"/>
  <c r="G132" i="5"/>
  <c r="H132" i="5"/>
  <c r="I128" i="5"/>
  <c r="K128" i="5"/>
  <c r="L128" i="5"/>
  <c r="M128" i="5"/>
  <c r="N128" i="5"/>
  <c r="F128" i="5"/>
  <c r="G128" i="5"/>
  <c r="E97" i="5"/>
  <c r="J97" i="5"/>
  <c r="J93" i="5"/>
  <c r="J69" i="5"/>
  <c r="E69" i="5"/>
  <c r="J40" i="5"/>
  <c r="E40" i="5"/>
  <c r="J33" i="5"/>
  <c r="E33" i="5"/>
  <c r="E34" i="5"/>
  <c r="E30" i="5"/>
  <c r="E32" i="5"/>
  <c r="E19" i="5"/>
  <c r="E20" i="5"/>
  <c r="P173" i="5" l="1"/>
  <c r="P69" i="5"/>
  <c r="P97" i="5"/>
  <c r="P33" i="5"/>
  <c r="P19" i="5"/>
  <c r="J150" i="5" l="1"/>
  <c r="J152" i="5"/>
  <c r="J207" i="5" l="1"/>
  <c r="E207" i="5"/>
  <c r="E142" i="5"/>
  <c r="J142" i="5"/>
  <c r="J32" i="5"/>
  <c r="P32" i="5" l="1"/>
  <c r="P142" i="5"/>
  <c r="P207" i="5"/>
  <c r="J148" i="5" l="1"/>
  <c r="J149" i="5"/>
  <c r="J76" i="5" l="1"/>
  <c r="J77" i="5"/>
  <c r="E77" i="5"/>
  <c r="E76" i="5"/>
  <c r="P77" i="5" l="1"/>
  <c r="P76" i="5"/>
  <c r="J199" i="5"/>
  <c r="E199" i="5"/>
  <c r="P199" i="5" l="1"/>
  <c r="E156" i="5"/>
  <c r="E169" i="5"/>
  <c r="E170" i="5"/>
  <c r="J204" i="5" l="1"/>
  <c r="E204" i="5"/>
  <c r="P204" i="5" l="1"/>
  <c r="J196" i="5" l="1"/>
  <c r="J221" i="5" l="1"/>
  <c r="F222" i="5" l="1"/>
  <c r="G222" i="5"/>
  <c r="H222" i="5"/>
  <c r="E209" i="5"/>
  <c r="J209" i="5"/>
  <c r="P209" i="5" l="1"/>
  <c r="E175" i="5" l="1"/>
  <c r="E174" i="5"/>
  <c r="J167" i="5"/>
  <c r="E167" i="5"/>
  <c r="E152" i="5"/>
  <c r="E150" i="5"/>
  <c r="E149" i="5"/>
  <c r="E148" i="5"/>
  <c r="J146" i="5"/>
  <c r="P175" i="5" l="1"/>
  <c r="P174" i="5"/>
  <c r="P167" i="5"/>
  <c r="P152" i="5"/>
  <c r="P150" i="5"/>
  <c r="P149" i="5"/>
  <c r="P148" i="5"/>
  <c r="P146" i="5"/>
  <c r="J144" i="5"/>
  <c r="E144" i="5"/>
  <c r="P144" i="5" l="1"/>
  <c r="P113" i="5"/>
  <c r="P112" i="5"/>
  <c r="P111" i="5"/>
  <c r="E58" i="5"/>
  <c r="F59" i="5"/>
  <c r="G59" i="5"/>
  <c r="H59" i="5"/>
  <c r="I59" i="5"/>
  <c r="K59" i="5"/>
  <c r="L59" i="5"/>
  <c r="M59" i="5"/>
  <c r="N59" i="5"/>
  <c r="E59" i="5" l="1"/>
  <c r="J59" i="5"/>
  <c r="P58" i="5"/>
  <c r="P59" i="5" s="1"/>
  <c r="J73" i="5" l="1"/>
  <c r="E73" i="5"/>
  <c r="P73" i="5" l="1"/>
  <c r="J141" i="5" l="1"/>
  <c r="J90" i="5" l="1"/>
  <c r="E221" i="5" l="1"/>
  <c r="P221" i="5" s="1"/>
  <c r="E195" i="5"/>
  <c r="E196" i="5"/>
  <c r="E140" i="5"/>
  <c r="E141" i="5"/>
  <c r="E191" i="5"/>
  <c r="E192" i="5"/>
  <c r="E193" i="5"/>
  <c r="E194" i="5"/>
  <c r="E184" i="5"/>
  <c r="E185" i="5"/>
  <c r="E186" i="5"/>
  <c r="E187" i="5"/>
  <c r="E188" i="5"/>
  <c r="E189" i="5"/>
  <c r="E190" i="5"/>
  <c r="E165" i="5"/>
  <c r="E166" i="5"/>
  <c r="E172" i="5"/>
  <c r="E176" i="5"/>
  <c r="E178" i="5"/>
  <c r="E179" i="5"/>
  <c r="E180" i="5"/>
  <c r="E181" i="5"/>
  <c r="E182" i="5"/>
  <c r="E183" i="5"/>
  <c r="E155" i="5"/>
  <c r="E157" i="5"/>
  <c r="E158" i="5"/>
  <c r="E159" i="5"/>
  <c r="J192" i="5"/>
  <c r="J188" i="5"/>
  <c r="J166" i="5"/>
  <c r="E41" i="5"/>
  <c r="J41" i="5"/>
  <c r="Q178" i="5" l="1"/>
  <c r="P188" i="5"/>
  <c r="P166" i="5"/>
  <c r="P192" i="5"/>
  <c r="P41" i="5"/>
  <c r="J42" i="5"/>
  <c r="E227" i="5" l="1"/>
  <c r="E42" i="5"/>
  <c r="P42" i="5" l="1"/>
  <c r="J74" i="5" l="1"/>
  <c r="J211" i="5" l="1"/>
  <c r="J213" i="5"/>
  <c r="J214" i="5"/>
  <c r="J219" i="5"/>
  <c r="J131" i="5"/>
  <c r="J110" i="5"/>
  <c r="J225" i="5"/>
  <c r="E225" i="5"/>
  <c r="J189" i="5"/>
  <c r="E131" i="5"/>
  <c r="J130" i="5"/>
  <c r="E130" i="5"/>
  <c r="E110" i="5"/>
  <c r="J99" i="5"/>
  <c r="E99" i="5"/>
  <c r="E98" i="5"/>
  <c r="K101" i="5"/>
  <c r="L101" i="5"/>
  <c r="N101" i="5"/>
  <c r="J55" i="5"/>
  <c r="J43" i="5"/>
  <c r="E43" i="5"/>
  <c r="J217" i="5" l="1"/>
  <c r="E132" i="5"/>
  <c r="J132" i="5"/>
  <c r="P99" i="5"/>
  <c r="P43" i="5"/>
  <c r="P131" i="5"/>
  <c r="P114" i="5"/>
  <c r="P110" i="5"/>
  <c r="P225" i="5"/>
  <c r="P189" i="5"/>
  <c r="P130" i="5"/>
  <c r="J240" i="5"/>
  <c r="E240" i="5"/>
  <c r="J239" i="5"/>
  <c r="E239" i="5"/>
  <c r="E241" i="5" s="1"/>
  <c r="J236" i="5"/>
  <c r="J237" i="5" s="1"/>
  <c r="P237" i="5" s="1"/>
  <c r="E236" i="5"/>
  <c r="E237" i="5" s="1"/>
  <c r="H234" i="5"/>
  <c r="H201" i="5" s="1"/>
  <c r="G234" i="5"/>
  <c r="G201" i="5" s="1"/>
  <c r="F234" i="5"/>
  <c r="F201" i="5" s="1"/>
  <c r="J233" i="5"/>
  <c r="E233" i="5"/>
  <c r="J230" i="5"/>
  <c r="E230" i="5"/>
  <c r="J227" i="5"/>
  <c r="J226" i="5"/>
  <c r="E226" i="5"/>
  <c r="J224" i="5"/>
  <c r="E224" i="5"/>
  <c r="J206" i="5"/>
  <c r="E206" i="5"/>
  <c r="J203" i="5"/>
  <c r="E203" i="5"/>
  <c r="J220" i="5"/>
  <c r="J222" i="5" s="1"/>
  <c r="E220" i="5"/>
  <c r="E219" i="5"/>
  <c r="E214" i="5"/>
  <c r="E213" i="5"/>
  <c r="E211" i="5"/>
  <c r="J140" i="5"/>
  <c r="J195" i="5"/>
  <c r="J194" i="5"/>
  <c r="J193" i="5"/>
  <c r="J190" i="5"/>
  <c r="J187" i="5"/>
  <c r="J186" i="5"/>
  <c r="J185" i="5"/>
  <c r="J184" i="5"/>
  <c r="J183" i="5"/>
  <c r="J182" i="5"/>
  <c r="J181" i="5"/>
  <c r="J180" i="5"/>
  <c r="J179" i="5"/>
  <c r="J178" i="5"/>
  <c r="J176" i="5"/>
  <c r="J172" i="5"/>
  <c r="J170" i="5"/>
  <c r="J169" i="5"/>
  <c r="J165" i="5"/>
  <c r="P165" i="5" s="1"/>
  <c r="J159" i="5"/>
  <c r="J158" i="5"/>
  <c r="J157" i="5"/>
  <c r="J156" i="5"/>
  <c r="J155" i="5"/>
  <c r="J154" i="5"/>
  <c r="E154" i="5"/>
  <c r="E133" i="5" s="1"/>
  <c r="J127" i="5"/>
  <c r="E127" i="5"/>
  <c r="J126" i="5"/>
  <c r="E126" i="5"/>
  <c r="P125" i="5"/>
  <c r="J123" i="5"/>
  <c r="E123" i="5"/>
  <c r="J122" i="5"/>
  <c r="J124" i="5" s="1"/>
  <c r="E122" i="5"/>
  <c r="N108" i="5"/>
  <c r="L108" i="5"/>
  <c r="K108" i="5"/>
  <c r="I108" i="5"/>
  <c r="G108" i="5"/>
  <c r="F108" i="5"/>
  <c r="J118" i="5"/>
  <c r="J120" i="5" s="1"/>
  <c r="E118" i="5"/>
  <c r="E120" i="5" s="1"/>
  <c r="N107" i="5"/>
  <c r="M107" i="5"/>
  <c r="L107" i="5"/>
  <c r="K107" i="5"/>
  <c r="J107" i="5"/>
  <c r="I107" i="5"/>
  <c r="H107" i="5"/>
  <c r="G107" i="5"/>
  <c r="F107" i="5"/>
  <c r="E106" i="5"/>
  <c r="P105" i="5"/>
  <c r="N104" i="5"/>
  <c r="M104" i="5"/>
  <c r="L104" i="5"/>
  <c r="K104" i="5"/>
  <c r="J104" i="5"/>
  <c r="I104" i="5"/>
  <c r="H104" i="5"/>
  <c r="G104" i="5"/>
  <c r="F104" i="5"/>
  <c r="E103" i="5"/>
  <c r="J98" i="5"/>
  <c r="J96" i="5"/>
  <c r="E96" i="5"/>
  <c r="E101" i="5" s="1"/>
  <c r="P95" i="5"/>
  <c r="N94" i="5"/>
  <c r="M94" i="5"/>
  <c r="L94" i="5"/>
  <c r="K94" i="5"/>
  <c r="I94" i="5"/>
  <c r="H94" i="5"/>
  <c r="G94" i="5"/>
  <c r="F94" i="5"/>
  <c r="E93" i="5"/>
  <c r="P92" i="5"/>
  <c r="N91" i="5"/>
  <c r="M91" i="5"/>
  <c r="L91" i="5"/>
  <c r="K91" i="5"/>
  <c r="I91" i="5"/>
  <c r="H91" i="5"/>
  <c r="G91" i="5"/>
  <c r="E90" i="5"/>
  <c r="J89" i="5"/>
  <c r="E89" i="5"/>
  <c r="P88" i="5"/>
  <c r="N87" i="5"/>
  <c r="M87" i="5"/>
  <c r="M78" i="5" s="1"/>
  <c r="L87" i="5"/>
  <c r="L78" i="5" s="1"/>
  <c r="K87" i="5"/>
  <c r="I87" i="5"/>
  <c r="I78" i="5" s="1"/>
  <c r="H87" i="5"/>
  <c r="H78" i="5" s="1"/>
  <c r="G87" i="5"/>
  <c r="G78" i="5" s="1"/>
  <c r="F87" i="5"/>
  <c r="J86" i="5"/>
  <c r="E86" i="5"/>
  <c r="J85" i="5"/>
  <c r="E85" i="5"/>
  <c r="P84" i="5"/>
  <c r="E74" i="5"/>
  <c r="J72" i="5"/>
  <c r="E72" i="5"/>
  <c r="J71" i="5"/>
  <c r="E71" i="5"/>
  <c r="N70" i="5"/>
  <c r="M70" i="5"/>
  <c r="L70" i="5"/>
  <c r="K70" i="5"/>
  <c r="I70" i="5"/>
  <c r="H70" i="5"/>
  <c r="G70" i="5"/>
  <c r="F70" i="5"/>
  <c r="N67" i="5"/>
  <c r="M67" i="5"/>
  <c r="L67" i="5"/>
  <c r="K67" i="5"/>
  <c r="I67" i="5"/>
  <c r="G67" i="5"/>
  <c r="F67" i="5"/>
  <c r="D67" i="5"/>
  <c r="J66" i="5"/>
  <c r="E66" i="5"/>
  <c r="J65" i="5"/>
  <c r="E65" i="5"/>
  <c r="P64" i="5"/>
  <c r="N63" i="5"/>
  <c r="M63" i="5"/>
  <c r="L63" i="5"/>
  <c r="K63" i="5"/>
  <c r="I63" i="5"/>
  <c r="H63" i="5"/>
  <c r="G63" i="5"/>
  <c r="F63" i="5"/>
  <c r="D63" i="5"/>
  <c r="J62" i="5"/>
  <c r="E62" i="5"/>
  <c r="P61" i="5"/>
  <c r="N56" i="5"/>
  <c r="M56" i="5"/>
  <c r="L56" i="5"/>
  <c r="K56" i="5"/>
  <c r="I56" i="5"/>
  <c r="I17" i="5" s="1"/>
  <c r="G56" i="5"/>
  <c r="F56" i="5"/>
  <c r="D56" i="5"/>
  <c r="E55" i="5"/>
  <c r="J54" i="5"/>
  <c r="J53" i="5"/>
  <c r="E53" i="5"/>
  <c r="J52" i="5"/>
  <c r="E52" i="5"/>
  <c r="J51" i="5"/>
  <c r="E51" i="5"/>
  <c r="P50" i="5"/>
  <c r="N49" i="5"/>
  <c r="M49" i="5"/>
  <c r="L49" i="5"/>
  <c r="K49" i="5"/>
  <c r="H49" i="5"/>
  <c r="G49" i="5"/>
  <c r="F49" i="5"/>
  <c r="J48" i="5"/>
  <c r="E48" i="5"/>
  <c r="J47" i="5"/>
  <c r="E47" i="5"/>
  <c r="J46" i="5"/>
  <c r="E46" i="5"/>
  <c r="J45" i="5"/>
  <c r="E45" i="5"/>
  <c r="J44" i="5"/>
  <c r="E44" i="5"/>
  <c r="J31" i="5"/>
  <c r="E31" i="5"/>
  <c r="J39" i="5"/>
  <c r="E39" i="5"/>
  <c r="J38" i="5"/>
  <c r="E38" i="5"/>
  <c r="J37" i="5"/>
  <c r="E37" i="5"/>
  <c r="J36" i="5"/>
  <c r="E36" i="5"/>
  <c r="J35" i="5"/>
  <c r="E35" i="5"/>
  <c r="J30" i="5"/>
  <c r="P30" i="5" s="1"/>
  <c r="J34" i="5"/>
  <c r="J29" i="5"/>
  <c r="E29" i="5"/>
  <c r="J28" i="5"/>
  <c r="E28" i="5"/>
  <c r="J27" i="5"/>
  <c r="E27" i="5"/>
  <c r="J25" i="5"/>
  <c r="E25" i="5"/>
  <c r="J24" i="5"/>
  <c r="E24" i="5"/>
  <c r="P23" i="5"/>
  <c r="N22" i="5"/>
  <c r="M22" i="5"/>
  <c r="L22" i="5"/>
  <c r="K22" i="5"/>
  <c r="H22" i="5"/>
  <c r="G22" i="5"/>
  <c r="F22" i="5"/>
  <c r="J21" i="5"/>
  <c r="E21" i="5"/>
  <c r="J20" i="5"/>
  <c r="P18" i="5"/>
  <c r="J16" i="5"/>
  <c r="E16" i="5"/>
  <c r="J15" i="5"/>
  <c r="E15" i="5"/>
  <c r="J14" i="5"/>
  <c r="E14" i="5"/>
  <c r="J13" i="5"/>
  <c r="E13" i="5"/>
  <c r="J12" i="5"/>
  <c r="N11" i="5"/>
  <c r="M11" i="5"/>
  <c r="L11" i="5"/>
  <c r="K11" i="5"/>
  <c r="I11" i="5"/>
  <c r="H11" i="5"/>
  <c r="G11" i="5"/>
  <c r="F11" i="5"/>
  <c r="F78" i="5" l="1"/>
  <c r="K78" i="5"/>
  <c r="J241" i="5"/>
  <c r="J133" i="5"/>
  <c r="E87" i="5"/>
  <c r="E124" i="5"/>
  <c r="H108" i="5"/>
  <c r="M108" i="5"/>
  <c r="J234" i="5"/>
  <c r="F60" i="5"/>
  <c r="E228" i="5"/>
  <c r="J228" i="5"/>
  <c r="E217" i="5"/>
  <c r="N78" i="5"/>
  <c r="I60" i="5"/>
  <c r="L60" i="5"/>
  <c r="N60" i="5"/>
  <c r="J101" i="5"/>
  <c r="P203" i="5"/>
  <c r="P74" i="5"/>
  <c r="P96" i="5"/>
  <c r="E49" i="5"/>
  <c r="P31" i="5"/>
  <c r="H17" i="5"/>
  <c r="G60" i="5"/>
  <c r="J128" i="5"/>
  <c r="E128" i="5"/>
  <c r="K60" i="5"/>
  <c r="M60" i="5"/>
  <c r="E222" i="5"/>
  <c r="G17" i="5"/>
  <c r="L17" i="5"/>
  <c r="N17" i="5"/>
  <c r="F17" i="5"/>
  <c r="K17" i="5"/>
  <c r="M17" i="5"/>
  <c r="P240" i="5"/>
  <c r="J22" i="5"/>
  <c r="J63" i="5"/>
  <c r="J91" i="5"/>
  <c r="J56" i="5"/>
  <c r="E234" i="5"/>
  <c r="P55" i="5"/>
  <c r="P90" i="5"/>
  <c r="E104" i="5"/>
  <c r="P104" i="5" s="1"/>
  <c r="E107" i="5"/>
  <c r="P176" i="5"/>
  <c r="P178" i="5"/>
  <c r="P213" i="5"/>
  <c r="E91" i="5"/>
  <c r="P20" i="5"/>
  <c r="P21" i="5"/>
  <c r="P36" i="5"/>
  <c r="P38" i="5"/>
  <c r="J87" i="5"/>
  <c r="P155" i="5"/>
  <c r="P180" i="5"/>
  <c r="P182" i="5"/>
  <c r="P184" i="5"/>
  <c r="P186" i="5"/>
  <c r="P206" i="5"/>
  <c r="E94" i="5"/>
  <c r="P115" i="5"/>
  <c r="P116" i="5"/>
  <c r="J70" i="5"/>
  <c r="P93" i="5"/>
  <c r="P98" i="5"/>
  <c r="P122" i="5"/>
  <c r="P124" i="5" s="1"/>
  <c r="P126" i="5"/>
  <c r="P127" i="5"/>
  <c r="P191" i="5"/>
  <c r="P141" i="5"/>
  <c r="P220" i="5"/>
  <c r="P118" i="5"/>
  <c r="P158" i="5"/>
  <c r="P159" i="5"/>
  <c r="P193" i="5"/>
  <c r="P194" i="5"/>
  <c r="P195" i="5"/>
  <c r="P196" i="5"/>
  <c r="P71" i="5"/>
  <c r="J67" i="5"/>
  <c r="P54" i="5"/>
  <c r="P52" i="5"/>
  <c r="P53" i="5"/>
  <c r="P45" i="5"/>
  <c r="P47" i="5"/>
  <c r="P44" i="5"/>
  <c r="P46" i="5"/>
  <c r="P48" i="5"/>
  <c r="P34" i="5"/>
  <c r="P40" i="5"/>
  <c r="J49" i="5"/>
  <c r="P27" i="5"/>
  <c r="P14" i="5"/>
  <c r="P12" i="5"/>
  <c r="J11" i="5"/>
  <c r="P219" i="5"/>
  <c r="P15" i="5"/>
  <c r="P170" i="5"/>
  <c r="P156" i="5"/>
  <c r="P154" i="5"/>
  <c r="P169" i="5"/>
  <c r="P24" i="5"/>
  <c r="P25" i="5"/>
  <c r="P35" i="5"/>
  <c r="P37" i="5"/>
  <c r="P39" i="5"/>
  <c r="E56" i="5"/>
  <c r="E63" i="5"/>
  <c r="P62" i="5"/>
  <c r="P13" i="5"/>
  <c r="P16" i="5"/>
  <c r="E22" i="5"/>
  <c r="P28" i="5"/>
  <c r="P29" i="5"/>
  <c r="E11" i="5"/>
  <c r="P51" i="5"/>
  <c r="P65" i="5"/>
  <c r="E67" i="5"/>
  <c r="E70" i="5"/>
  <c r="P72" i="5"/>
  <c r="P85" i="5"/>
  <c r="P86" i="5"/>
  <c r="J94" i="5"/>
  <c r="P106" i="5"/>
  <c r="P157" i="5"/>
  <c r="P172" i="5"/>
  <c r="P66" i="5"/>
  <c r="P89" i="5"/>
  <c r="P103" i="5"/>
  <c r="P187" i="5"/>
  <c r="P179" i="5"/>
  <c r="P181" i="5"/>
  <c r="P183" i="5"/>
  <c r="P185" i="5"/>
  <c r="P190" i="5"/>
  <c r="P140" i="5"/>
  <c r="P211" i="5"/>
  <c r="P214" i="5"/>
  <c r="P224" i="5"/>
  <c r="P227" i="5"/>
  <c r="P233" i="5"/>
  <c r="P239" i="5"/>
  <c r="P226" i="5"/>
  <c r="P230" i="5"/>
  <c r="P236" i="5"/>
  <c r="J78" i="5" l="1"/>
  <c r="E201" i="5"/>
  <c r="E78" i="5"/>
  <c r="J201" i="5"/>
  <c r="P128" i="5"/>
  <c r="P217" i="5"/>
  <c r="J108" i="5"/>
  <c r="E108" i="5"/>
  <c r="E60" i="5"/>
  <c r="J60" i="5"/>
  <c r="P107" i="5"/>
  <c r="P133" i="5"/>
  <c r="J17" i="5"/>
  <c r="E17" i="5"/>
  <c r="P234" i="5"/>
  <c r="P241" i="5"/>
  <c r="P91" i="5"/>
  <c r="F10" i="5"/>
  <c r="K10" i="5"/>
  <c r="P132" i="5"/>
  <c r="G10" i="5"/>
  <c r="P222" i="5"/>
  <c r="L10" i="5"/>
  <c r="N10" i="5"/>
  <c r="M10" i="5"/>
  <c r="P101" i="5"/>
  <c r="P87" i="5"/>
  <c r="P11" i="5"/>
  <c r="P56" i="5"/>
  <c r="P49" i="5"/>
  <c r="P120" i="5"/>
  <c r="P228" i="5"/>
  <c r="P70" i="5"/>
  <c r="P22" i="5"/>
  <c r="P94" i="5"/>
  <c r="P67" i="5"/>
  <c r="H67" i="5"/>
  <c r="P63" i="5"/>
  <c r="H60" i="5" l="1"/>
  <c r="H10" i="5" s="1"/>
  <c r="P201" i="5"/>
  <c r="P108" i="5"/>
  <c r="J10" i="5"/>
  <c r="P60" i="5"/>
  <c r="P17" i="5"/>
  <c r="E10" i="5"/>
  <c r="P78" i="5"/>
  <c r="P10" i="5" l="1"/>
</calcChain>
</file>

<file path=xl/sharedStrings.xml><?xml version="1.0" encoding="utf-8"?>
<sst xmlns="http://schemas.openxmlformats.org/spreadsheetml/2006/main" count="505" uniqueCount="366">
  <si>
    <t>Прочее</t>
  </si>
  <si>
    <t>Всего</t>
  </si>
  <si>
    <t>в том числе</t>
  </si>
  <si>
    <t>Наименование программы</t>
  </si>
  <si>
    <t>Мероприятия, входящие в план мероприятий  программы</t>
  </si>
  <si>
    <t>ОТЧЕТ</t>
  </si>
  <si>
    <t>Установка обзорных камер наблюдения в местах массового пребывания граждан на территории МО «Рощинское городское поселение»</t>
  </si>
  <si>
    <t>Техническое обслуживание обзорных камер наблюдения</t>
  </si>
  <si>
    <t>Оказание услуг по безопасности населения на воде(пляжи)</t>
  </si>
  <si>
    <t xml:space="preserve">Приобретение передвижных пожарных мотопомп, БОП, пожарных рукавов, бензопил и бензорезов для ДПО МО «Рощинское городское поселение» </t>
  </si>
  <si>
    <t>Опашка населенных пунктов МО «Рощинское городское поселение»</t>
  </si>
  <si>
    <t>Содержание светофорного объекта</t>
  </si>
  <si>
    <t>Уборка мест массового отдыха</t>
  </si>
  <si>
    <t>Приобретение хозяйственного инвентаря</t>
  </si>
  <si>
    <t>Содержание фонтана</t>
  </si>
  <si>
    <t>Изготовление и установка информационных табличек, стендов, баннеров</t>
  </si>
  <si>
    <t>Содержание и ремонт спортивных и игровых детских площадок</t>
  </si>
  <si>
    <t>Приобретение малых архитектурных форм</t>
  </si>
  <si>
    <t>Предоставление молодым семьям  социальных выплат на приобретение жилья или строительства индивидуального жилого дома</t>
  </si>
  <si>
    <t>Капитальный ремонт муниципального жилого фонда (взносы)</t>
  </si>
  <si>
    <t>Приобретение в муниципальную собственность жилых помещений для предоставления гражданам, пострадавшим в результате пожара муниципального жилищного фонда</t>
  </si>
  <si>
    <t>Техническое обслуживание газораспределительной сети</t>
  </si>
  <si>
    <t>Публикация нормативных правовых актов и иных официальных документов в официальном печатном издании</t>
  </si>
  <si>
    <t>Изготовление (издание), распространение и размещение информационного материала, направленного на укрепление межнационального и межконфессионального согласия, сохранение и развитие языков и культуры народов Российской Федерации, проживающих на территории  МО «Рощинское городское поселение», социальную и культурную адаптацию мигрантов, профилактику межнациональных (межэтнических) конфликтов</t>
  </si>
  <si>
    <t xml:space="preserve">Подпрограмма  "Развитие малого, среднего предпринимательства и потребительского рынка МО «Рощинское городское поселение» </t>
  </si>
  <si>
    <t xml:space="preserve">Подпрограмма  "Развитие внутреннего и въездного туризма  МО «Рощинское городское поселение» </t>
  </si>
  <si>
    <t>ВСЕГО  ПО ПРОГРАММАМ:</t>
  </si>
  <si>
    <t>Итого подпрограмма:</t>
  </si>
  <si>
    <t>Итого  подпрограмма:</t>
  </si>
  <si>
    <t>Услуги по локализации и ликвидации последствий, чрезвычайных ситуаций, аварийно-спасательных и других неоложных работ</t>
  </si>
  <si>
    <t>Содержание электронного адресного плана поселения (АИСГД)</t>
  </si>
  <si>
    <t xml:space="preserve">КБК </t>
  </si>
  <si>
    <t>03 09  0220220340  244  310</t>
  </si>
  <si>
    <t>0309  0220220340  244  226</t>
  </si>
  <si>
    <t>03 10  0220220360  244  310</t>
  </si>
  <si>
    <t>03 10  0220220360  244  310 и 226</t>
  </si>
  <si>
    <t>03 10  0220220360  244  225</t>
  </si>
  <si>
    <t>10  03  0520270750  322  262                                            10  03  0520220660  322  262</t>
  </si>
  <si>
    <t>08  01  0820210060  611  241</t>
  </si>
  <si>
    <t>08  01  0830310060  611  241</t>
  </si>
  <si>
    <t>04  12  0310120390  244  226</t>
  </si>
  <si>
    <t>Выкашивание, восстановление и уход за газонами, санитарная высадка и уход за однолетними и многолетними растениями, приобретение посадочного материала, плодородного грунта, удобрений (прочие работы)</t>
  </si>
  <si>
    <t>Муниципальная услуга:  «Организация деятельности клубных формирований и формирований самодеятельности народного творчества"</t>
  </si>
  <si>
    <t>Отчет о выполнении мероприятия</t>
  </si>
  <si>
    <t>ОБ 13236,782 МБ 9300</t>
  </si>
  <si>
    <t>ОБ 2108,6 МБ 250</t>
  </si>
  <si>
    <t>01 13 0100120600  244 226</t>
  </si>
  <si>
    <t>ФБ</t>
  </si>
  <si>
    <t>ОБ</t>
  </si>
  <si>
    <t>МБ</t>
  </si>
  <si>
    <t>04  12  0320220400 244  226 и 310</t>
  </si>
  <si>
    <t>04  12  0320220400  244  340</t>
  </si>
  <si>
    <t>Восстановление канав ливневых вод</t>
  </si>
  <si>
    <t>запланированы конкурсные процедуры</t>
  </si>
  <si>
    <t>Услуги связи проводного радиовещания и телематических услуг связи</t>
  </si>
  <si>
    <t>Техническое обслуживание и эксплуатация существующей системы оповещения</t>
  </si>
  <si>
    <t>Технический надзор</t>
  </si>
  <si>
    <t xml:space="preserve"> Признание жилых домов аварийными и подлежащими сносу или реконструкции, формирование земельных участков (в том числе: обследование жилищного фонда,выполнение кадастровых работ работ по формированию земельных участков под многоквартирными жилыми домами)</t>
  </si>
  <si>
    <t>Приобретение (строительство) жилых помещений для переселения граждан из аварийного жилищного фонда</t>
  </si>
  <si>
    <t>05 01  0510186150  412  310</t>
  </si>
  <si>
    <t>п. Рощино, п. Цвелодубово, п. Пушное, п. Победа</t>
  </si>
  <si>
    <t>Вырубка и спил аварийных деревьев, кронирование деревьев, вырубка кустарника</t>
  </si>
  <si>
    <t>Приобретение наградной и спортивной атрибутики, спортивного инвентаря, типографской и сувенирной продукции, спортивной формы</t>
  </si>
  <si>
    <t>Обеспечение выплат стимулирующего характера работникам муниципальных  учреждений культуры Ленинградской области</t>
  </si>
  <si>
    <t>08 01 0820220240  244</t>
  </si>
  <si>
    <t>08 01 0820270360  612  241               08 01 08202S0360  612  241</t>
  </si>
  <si>
    <t>Муниципальная услуга : "Организация мероприятий в сфере молодежной политики, направленных на гражданское и патриотическое воспитание молодежи, воспитание толерантности в молодежной среде, формирование правовых, культурных и нравственных ценностей среди молодежи"</t>
  </si>
  <si>
    <t>07 07 0840410060 611 241</t>
  </si>
  <si>
    <t xml:space="preserve">Приобретение  резервных источников питания для социально значимых объектов </t>
  </si>
  <si>
    <t>Разработка проекта системы оповещения населения</t>
  </si>
  <si>
    <t>Разработка, согласование и реализация плана двуязычной системы навигации в местах туристических маршрутов (включая: создание макетов и планов размещения знаков и указателей, согласование, производство, доставку и расстановку знаков и указателей</t>
  </si>
  <si>
    <t xml:space="preserve">Подпрограмма «Поддержка граждан, нуждающихся в улучшении жилищных условий, на основе принципов ипотечного кредитования в МО «Рощинское городское поселение» </t>
  </si>
  <si>
    <t>Предоставление социальных вы-плат гражданам для  приобретения жилья на основе принципов ипотечного кредитования</t>
  </si>
  <si>
    <t>Мероприятия, направленные на энергосбережение и повышение энергетической эффективности использования энергетических ресурсов при эксплуатации системы наружного освещения МО "Рощинское городское поселение"</t>
  </si>
  <si>
    <t xml:space="preserve">Мероприятия по борьбе с борщевиком Сосновского </t>
  </si>
  <si>
    <t xml:space="preserve">Мероприятия по акарицидной обработке территорий поселения </t>
  </si>
  <si>
    <t xml:space="preserve">Проведение спортивных мероприятий, в том числе: сопровождение бригадой скорой медицинской помощи </t>
  </si>
  <si>
    <t xml:space="preserve">Проведение праздничных мероприятий,  в том числе: сопровождение бригадой скорой медицинской помощи </t>
  </si>
  <si>
    <t>Муниципальная услуга: «Оказание содействия молодежи в вопросах трудоустройства, социальной реабилитации, трудоустройство несовершеннолетних граждан»</t>
  </si>
  <si>
    <t>Услуга оказана частично</t>
  </si>
  <si>
    <t>Размещение и поддержание Портала - страницы в СМИ</t>
  </si>
  <si>
    <t>Установка обзорных камер видеонаблюдения наблюдения в местах массового пребывания граждан на территории МО «Рощинское городское поселение»</t>
  </si>
  <si>
    <t xml:space="preserve">Организация и проведение семинаров поддержки и развития малого и сред-него предпринимательства </t>
  </si>
  <si>
    <t>Муниципальная услуга: «Организация и проведение официальных физкультурных (физкультурно-оздоровительных) мероприятий»</t>
  </si>
  <si>
    <t>Планируются конкурсные процедуры</t>
  </si>
  <si>
    <t>Заключен договор на сумму 35000,00 руб</t>
  </si>
  <si>
    <t>Заключен муниципальный контракт</t>
  </si>
  <si>
    <t>Установка системы оповещения населения на территории</t>
  </si>
  <si>
    <t>Профилактические мероприятия по содержанию объектов пожарной безопасности на территории МО «Рощинское городское поселение»</t>
  </si>
  <si>
    <t>Испытания  пожарных гидрантов на водоотдачу расположенных на территории МО «Рощинское городское поселение» (с составлением актов)</t>
  </si>
  <si>
    <t>Изготовление историко-справочной литературы, сувенирной продукции</t>
  </si>
  <si>
    <t>Актулизация схемы теплоснабжения МО "Рощинское городское поселение"</t>
  </si>
  <si>
    <t>п.Рощино</t>
  </si>
  <si>
    <t>Оформление объектов (водоснабжения и водоотведения) муниципального имущества в муниципальную собственность (кадастровая съемка, схемы расположения земельных участков)</t>
  </si>
  <si>
    <t>Уплата налога на имущество</t>
  </si>
  <si>
    <t>Технологическое присоединение</t>
  </si>
  <si>
    <t>Содержание и уборка тротуаров  в зимний период</t>
  </si>
  <si>
    <t xml:space="preserve">Формирование земельных участков под существующими братскими захоронениямии.
Изготовление межевых планов под земельными участками братских захоронений по составлению проектной документации лесного участка по мероприятиям:
- определение местоположения испрашиваемого в пользование лесного участка;
- определение площадей, выделов входящих в состав лесных участков;
- составление характеристики лесного участка по местоположению, категориям защитных лесов, видов ограничений и наличие зарегистрированных прав использования лесного участка, которые могут повлиять на режим пользования.
- расчет средних характеристик насаждений лесного участка, объемов лесопользования и объемов работ по охране и защите лесного участка;
- определение средних таксационных показателей насаждений лесного участка;
- оформление проектной документации лесного участка  на бумажном носителе в 3–х экземплярах.
</t>
  </si>
  <si>
    <t>Монтажные и демонтажные работы по оформлению поселков к праздничным мероприятиям (в т.ч. приобретение новогодних украшений)</t>
  </si>
  <si>
    <t xml:space="preserve">Оказание услуг по обращению с твердыми коммунальными отходами для потредителей </t>
  </si>
  <si>
    <t>Ремонт контейнеров для сбора мусора (в том числе приобретение расходных материалов для ремонта и содержания)</t>
  </si>
  <si>
    <t>Разработка (актуализация) генеральной схемы санитарной очистки территории МО "Рощинское городское поселение"</t>
  </si>
  <si>
    <t>Содержание (уборка) территорий контейнерных площадок</t>
  </si>
  <si>
    <t xml:space="preserve">Реконструкция тренировочной площадки пос. Рощино, ул. Советская д. 20 Ленинградская область, Выборгский район </t>
  </si>
  <si>
    <t xml:space="preserve">"Губернаторский молодежный трудовой отряд Ленинградской области" </t>
  </si>
  <si>
    <t>Приобретение маршрутизатора для функционирования системы оповещения п.Победа</t>
  </si>
  <si>
    <t>Оказание услуг по обеспечению порядка общественной безопасности на территории поселения: 
1.  В границах, прилегающих к перекрестку ул. Советской и ул. Кирова в п. Рощино.
2. В границах 2-х кладбищ в п.Рощино: пер. Северный д. 2, 4-й километр автомобильной дороги Рощино - Цвелодубово.</t>
  </si>
  <si>
    <t>Ремонт оборудования и передислокации системы оповещения, смонтированной на объекте: п. Победа птицефабрика "Ударник"</t>
  </si>
  <si>
    <t>Оказание услуг по информированию населения муниципального образования о действии граждан при подозрении на заболевание, профилактику, и ответственность в случае нарушения режима изоляции</t>
  </si>
  <si>
    <t>Ручная и механизированная расчистка от снега пожарных водоисточников и подъездов к ним на территории МО «Рощинское городское поселение».</t>
  </si>
  <si>
    <t>Налог на имущество</t>
  </si>
  <si>
    <t>Потребление электрической энергии уличного освещения</t>
  </si>
  <si>
    <t>Содержание, обслуживание и ремонт объектов муниципального имущества (плоскостные и иные спортивные сооружения)</t>
  </si>
  <si>
    <t>Оформление объектов (теплоснабжения) муниципального имущества в муниципальную собственность</t>
  </si>
  <si>
    <t xml:space="preserve">Заключен муниципальный контракт </t>
  </si>
  <si>
    <t>Заключен договор и оплачен</t>
  </si>
  <si>
    <t>Оплачен налог на имущество</t>
  </si>
  <si>
    <t>Предоставление  социальных выплат молодым семьям на приобретение (строительство) жилья в рамках мероприятия по обеспечению жильем молодых семей ведомственной целевой программы "Оказание государственной поддержки гражданам в обеспечении жильем и оплате жилищно-коммунальных услуг" государственной программы Российской Федерации "Обеспечение доступным и комфортным жильем и коммунальными услугами граждан Российской Федерации"</t>
  </si>
  <si>
    <t>Мероприятия по перемещению, хранению и утилизации транспортных стредств</t>
  </si>
  <si>
    <t>Оказание услуг технического надзора за объектом: "Реконструкция тренировочной площадки пос. Рощино, ул. Советская д.20"</t>
  </si>
  <si>
    <t>Планируется проведение конкурсных процедур</t>
  </si>
  <si>
    <t>Составление сметных расчетов, технических заданий для проведения конкурсных процедур</t>
  </si>
  <si>
    <t>Приобретение, установка и выполнение работ по подготовке территории для устройства детских, спортивных и игровых площадок  (в том числе установка информационной таблички о правилах эксплуатации площадки)</t>
  </si>
  <si>
    <t>Инструментальная оценка технического состояния автомобильных дорог общего пользования местного значения, включенных в городскую агломерацию</t>
  </si>
  <si>
    <t>Заключен договор на сумму 44546,00руб.</t>
  </si>
  <si>
    <t>Заключен договор на сумму 11900,0руб</t>
  </si>
  <si>
    <t>Комплекс процессных мероприятий "Реализация полномочия в сфере административных правоотношений"</t>
  </si>
  <si>
    <t>Субвенции бюджетам городских поселений на осуществление отдельного государственного полномочия в сфере административных правоотношений</t>
  </si>
  <si>
    <t>Комплекс процессных мероприятий "Обеспечение национальной безопасности и правоохранительной деятельности"</t>
  </si>
  <si>
    <t>Комплекс процессных мероприятий "Защита населения и территорий от чрезвычайных ситуаций природного и техногенного характера, обеспечение пожарной безопасности и безопасности людей на водных объектах"</t>
  </si>
  <si>
    <t>Комплекс процессных мероприятий "Обеспечение безопасности дорожного движения"</t>
  </si>
  <si>
    <t>Итого по комплексу:</t>
  </si>
  <si>
    <t>Комплекс процессных мероприятий "Приобретение жилых помещений в муниципальную собственность для обеспечения жильем граждан"</t>
  </si>
  <si>
    <t>Комплекс процессных мероприятий "Оказание поддержки молодым семьям в приобретении (строительстве) жилья"</t>
  </si>
  <si>
    <t xml:space="preserve">Оплата услуг теплоснабжения нежилых помещений расположенных в многоквартирных домах </t>
  </si>
  <si>
    <t>Комплекс процессных мероприятий "Содержание и ремонт жилищного фонда"</t>
  </si>
  <si>
    <t>Комплекс процессных мероприятий "Реализация мероприятий по подготовке объектов теплоснабжения к отопительному сезону"</t>
  </si>
  <si>
    <t>п. Победа,  ул. Мира</t>
  </si>
  <si>
    <t>Реконструкции системы теплоснабжения</t>
  </si>
  <si>
    <t>Техничекий надзор</t>
  </si>
  <si>
    <t>Комплекс процессных мероприятий "Реализация мероприятий по повышению надежности и энергетической эффективности в системах водоснабжения и водоотведения"</t>
  </si>
  <si>
    <t>Комплекс процессных мероприятий "Содержание объектов газификации"</t>
  </si>
  <si>
    <t>Технический надзор (благоустройство дворовых территорий)</t>
  </si>
  <si>
    <t>Благоустройство дворовых территорий по объекту:
п. Цвелодубово ул. Центральная д.26, д.28, д.30;</t>
  </si>
  <si>
    <t xml:space="preserve">Мероприятия по созданию мест (площадок) накопления твердых коммунальных отходов </t>
  </si>
  <si>
    <t>Благоустройство г.п. Рощино: 
благоустройство  парковки у детского сада по  пер. Садовому;
благоустройство  территории  у д. 4 по пер. Садовому;
ремонт части сети уличного освещения по ул. Боровая</t>
  </si>
  <si>
    <t>Мероприятия на поддержку развития общественной инфраструктуры муниципального значения</t>
  </si>
  <si>
    <t xml:space="preserve">Техническое ообслуживание уличного освещения </t>
  </si>
  <si>
    <t>Содержание и уборка территорий улиц, площадей, тротуаров (за исключением придомовых территорий)</t>
  </si>
  <si>
    <t>Озеленение</t>
  </si>
  <si>
    <t>Организация и содержание мест захоронения</t>
  </si>
  <si>
    <t>Оказание услуг по обращению с твердыми коммунальными отходами для потредителей, разработка паспорта отходов</t>
  </si>
  <si>
    <t xml:space="preserve">Мероприятия по акарицидной обработке территорий гражданских кладбищ поселения </t>
  </si>
  <si>
    <t>Организация и содержание территорий поселений</t>
  </si>
  <si>
    <t>Федеральный проект "Развитие физической культуры и массового спорта"</t>
  </si>
  <si>
    <t>Федеральный проект "Развитие спорта высших достижений"</t>
  </si>
  <si>
    <t xml:space="preserve">Приобретение оборудования по объекту: "Реконструкция тренировочной площадки пос. Рощино, ул. Советская д. 20 </t>
  </si>
  <si>
    <t>Комплекс процессных мероприятий "Физическое воспитание и обеспечение организации и проведения физкультурных мероприятий и массовых спортивных мероприятий"</t>
  </si>
  <si>
    <t>Комплекс процессных мероприятий  "Строительство, реконструкция и проектирование строительных объектов"</t>
  </si>
  <si>
    <t>Комплекс процессных мероприятий  "Организация деятельности клубных формирований и формирований самодеятельного народного творчества"</t>
  </si>
  <si>
    <t>Комплекс процессных мероприятий "Библиотечное, библиографическое и информационное обслуживание пользователей библиотеки"</t>
  </si>
  <si>
    <t>Планируется заключение договора</t>
  </si>
  <si>
    <t xml:space="preserve">Заключен договор </t>
  </si>
  <si>
    <t>Заключен договор на сумму 10560,00руб</t>
  </si>
  <si>
    <t xml:space="preserve">Мероприятия, направленные на достижение цели Федерального проекта "Спорт - норма жизни" </t>
  </si>
  <si>
    <t>Оплата налога на имущество</t>
  </si>
  <si>
    <t>Заключен Муниципальный контракт на сумму 11120450,8 и договор на сумму 54167,2 руб.</t>
  </si>
  <si>
    <t>Заключен договор на сумму 239047,65 руб.</t>
  </si>
  <si>
    <t>Технических надзор;
Изготовление проектно-сметной документации; 
Проведение экспертизы сметной документации по ремонту автомобильных дорог</t>
  </si>
  <si>
    <t>Испытание эвакуационной лестницы</t>
  </si>
  <si>
    <t>Разработка плана безопасности гражданской обороны</t>
  </si>
  <si>
    <t>Разработка проектной документации (благоустройство дворовых территорий)</t>
  </si>
  <si>
    <t>Муниципальная услуга:  "Организация и проведение мероприятий"</t>
  </si>
  <si>
    <t>Заключен договор на сумму 15 600,00 руб</t>
  </si>
  <si>
    <t>Заключен договор на сумму 193 000,60 руб</t>
  </si>
  <si>
    <t>Заключен договор</t>
  </si>
  <si>
    <t>Заключены МК по реконструкции тренировочной площадки</t>
  </si>
  <si>
    <t>Зкалючен МК</t>
  </si>
  <si>
    <t>Заключен муниципальный контракт и договора</t>
  </si>
  <si>
    <t>Ремонт автомобильных дорог, в т.ч. ямочный ремонт дорог, профилировка дорог</t>
  </si>
  <si>
    <t>Разработка и согласование с ГИБДД ГК МВД России схемы установки искусственных неровностей и дорожных знаков, внесение их в схему установки, разработка схемы нанесения дорожной разметки, разработка проекта организации дорожного движения в РФ согласно Федерального закона № 443-ФЗ от 29.12.2017г.</t>
  </si>
  <si>
    <t>Нанесение дорожной разметки, монтаж и демонтаж, установка дорожных знаков, сезонный монтаж и демонтаж искусственных неровностей, установка ограничивающих пешеходных ограждений  на территории МО</t>
  </si>
  <si>
    <t>Оказание услуг по перевозке пассажиров автобусным транспортом на муниципальных маршрутах муниципального образования «Рощинское городское поселение» Выборгского района Ленинградской области</t>
  </si>
  <si>
    <t>Комплекс процессных мероприятий "Мероприятия в области автомобильного транспорта"</t>
  </si>
  <si>
    <t>Содержание улично-дорожной сети  - механизированная и ручная уборка автомобильных дорог, ямочный ремонт</t>
  </si>
  <si>
    <t>Мероприятия в области дорожного хозяйства в целях оценки, обследования (экспертизы), разработки схем организации дорожного движения автомобильных дорог, с составлением технических паспортов, составлением сметных расчетов и технических заданий (для проведения конкурсных процедур), кадастровые работы - изготовление технических планов дорог</t>
  </si>
  <si>
    <t>Комплекс процессных мероприятий "Оказание поддержки гражданам, пострадавшим в результате пожара"</t>
  </si>
  <si>
    <t>Приобретение и установка газового котла в муниципальную квартиру</t>
  </si>
  <si>
    <t>Мероприятия, направленные на достижение цели федерального проекта "Содействие развитию инфраструктуры субъектов Российской Федерации (муниципальных образований)"</t>
  </si>
  <si>
    <t>Содержание и ремонт воинских захоронений, 
в том числе: 
оформление земельных участков под братскими захоронениями, расположенными на территории земель лесного фонда (изготовление схем земельных участков и разработку проектно-сметной документации лесных участков)</t>
  </si>
  <si>
    <t xml:space="preserve">Выполнение кадастровых работ земельных участков гражданских кладбищ и воинских  захоронений </t>
  </si>
  <si>
    <t>Уборка несанкционированных свалок на территории МО «Рощинское городское поселение»</t>
  </si>
  <si>
    <t>Технологическое присоединение тренировочной площадки к газораспределительным сетям</t>
  </si>
  <si>
    <t>01 13 0140120210  244  226</t>
  </si>
  <si>
    <t>01 13 0140120620  244  226</t>
  </si>
  <si>
    <t>01 13 0140120820 244  340</t>
  </si>
  <si>
    <t>(87,3;
257,7)</t>
  </si>
  <si>
    <r>
      <rPr>
        <b/>
        <sz val="7"/>
        <color indexed="8"/>
        <rFont val="Times New Roman"/>
        <family val="1"/>
        <charset val="204"/>
      </rPr>
      <t>03 14</t>
    </r>
    <r>
      <rPr>
        <sz val="7"/>
        <color indexed="8"/>
        <rFont val="Times New Roman"/>
        <family val="1"/>
        <charset val="204"/>
      </rPr>
      <t xml:space="preserve"> 02401 20370  244 225</t>
    </r>
  </si>
  <si>
    <r>
      <rPr>
        <b/>
        <sz val="7"/>
        <color indexed="8"/>
        <rFont val="Times New Roman"/>
        <family val="1"/>
        <charset val="204"/>
      </rPr>
      <t>03 14</t>
    </r>
    <r>
      <rPr>
        <sz val="7"/>
        <color indexed="8"/>
        <rFont val="Times New Roman"/>
        <family val="1"/>
        <charset val="204"/>
      </rPr>
      <t xml:space="preserve"> 02401 20370  244 226,310</t>
    </r>
  </si>
  <si>
    <t>03 10  0240220360  244  225</t>
  </si>
  <si>
    <t>03 10 0240220360 244  226</t>
  </si>
  <si>
    <t>04 09  0240320910  244  225</t>
  </si>
  <si>
    <t>04 09   0240320910  244  226</t>
  </si>
  <si>
    <t>03 14 0240471340 244 346</t>
  </si>
  <si>
    <t>04  08  0340320410  244  222</t>
  </si>
  <si>
    <t>04  09  0440120420  244  226</t>
  </si>
  <si>
    <t>04  09  0440120910  851  291</t>
  </si>
  <si>
    <t>04  09  0440120910  244  225</t>
  </si>
  <si>
    <t>04  09  0440120910  244  226</t>
  </si>
  <si>
    <t>04  09  04801S4200  244  225</t>
  </si>
  <si>
    <t>05  01  0540120450  244  226</t>
  </si>
  <si>
    <t xml:space="preserve">10  04  05402R4970  322  262   </t>
  </si>
  <si>
    <t>05  01 0540420440  244  225</t>
  </si>
  <si>
    <t>05 01  05403S0800  412  310                                                            05  01  0530386150  412  310</t>
  </si>
  <si>
    <t>05  01 0540420450  247  223</t>
  </si>
  <si>
    <t>05  01 0540420450  244  225,226</t>
  </si>
  <si>
    <t>05  01 0540420450  244 310</t>
  </si>
  <si>
    <t>05  02 0640120470  244  226</t>
  </si>
  <si>
    <t>05  02 0640220470  244  226</t>
  </si>
  <si>
    <t>05 02 06 4 03 20470 851 291</t>
  </si>
  <si>
    <t>05 02  0640320470  244  225</t>
  </si>
  <si>
    <t>05 03 07802S4310 244 225</t>
  </si>
  <si>
    <t>Уличное освещение (07 401)</t>
  </si>
  <si>
    <t>05 03 07401S4660 244 226 (3-оз)</t>
  </si>
  <si>
    <t>05 03 07401S4840 244 226 (ЗАГС)</t>
  </si>
  <si>
    <t>Комплекс процессных мероприятий "Благоустройство"  (07 401 S)</t>
  </si>
  <si>
    <t>05 03 0740120480 247 223</t>
  </si>
  <si>
    <t>05 03 0740120480 851 291</t>
  </si>
  <si>
    <t>05 03 0740120480 244 223</t>
  </si>
  <si>
    <t>05 03 0740120480 244 225</t>
  </si>
  <si>
    <t>05 03 0740120480 244 226</t>
  </si>
  <si>
    <t>05 03 0740120490 244 225</t>
  </si>
  <si>
    <t>05 03 0740120490 244 223</t>
  </si>
  <si>
    <t>05 03 0740120490 244 226</t>
  </si>
  <si>
    <t>05 03 0740120500 244 225</t>
  </si>
  <si>
    <t>05 03 0740120500 244 226</t>
  </si>
  <si>
    <t>05 03 0740120510 244 225</t>
  </si>
  <si>
    <t>05 03 0740120510 244 226</t>
  </si>
  <si>
    <t>05 03 0740120510 244 223</t>
  </si>
  <si>
    <r>
      <t xml:space="preserve">05 03 0740120520 244 </t>
    </r>
    <r>
      <rPr>
        <b/>
        <sz val="8"/>
        <color theme="3"/>
        <rFont val="Times New Roman"/>
        <family val="1"/>
        <charset val="204"/>
      </rPr>
      <t>225</t>
    </r>
  </si>
  <si>
    <r>
      <t>05 03 0740120520 244</t>
    </r>
    <r>
      <rPr>
        <sz val="8"/>
        <color theme="3"/>
        <rFont val="Times New Roman"/>
        <family val="1"/>
        <charset val="204"/>
      </rPr>
      <t xml:space="preserve"> </t>
    </r>
    <r>
      <rPr>
        <b/>
        <sz val="8"/>
        <color theme="3"/>
        <rFont val="Times New Roman"/>
        <family val="1"/>
        <charset val="204"/>
      </rPr>
      <t>225</t>
    </r>
  </si>
  <si>
    <r>
      <t xml:space="preserve">05 03 0740120520 244 </t>
    </r>
    <r>
      <rPr>
        <b/>
        <sz val="8"/>
        <color theme="5"/>
        <rFont val="Times New Roman"/>
        <family val="1"/>
        <charset val="204"/>
      </rPr>
      <t>226</t>
    </r>
  </si>
  <si>
    <r>
      <t>05 03 0740120520</t>
    </r>
    <r>
      <rPr>
        <sz val="8"/>
        <color rgb="FFFF0000"/>
        <rFont val="Times New Roman"/>
        <family val="1"/>
        <charset val="204"/>
      </rPr>
      <t xml:space="preserve"> 851</t>
    </r>
    <r>
      <rPr>
        <sz val="8"/>
        <color indexed="8"/>
        <rFont val="Times New Roman"/>
        <family val="1"/>
        <charset val="204"/>
      </rPr>
      <t xml:space="preserve"> 291</t>
    </r>
  </si>
  <si>
    <r>
      <t xml:space="preserve">05 03 0740120520 244 </t>
    </r>
    <r>
      <rPr>
        <b/>
        <sz val="8"/>
        <color theme="8"/>
        <rFont val="Times New Roman"/>
        <family val="1"/>
        <charset val="204"/>
      </rPr>
      <t>346</t>
    </r>
  </si>
  <si>
    <r>
      <t xml:space="preserve">05 03 0740120520 244 </t>
    </r>
    <r>
      <rPr>
        <b/>
        <sz val="8"/>
        <color theme="3"/>
        <rFont val="Times New Roman"/>
        <family val="1"/>
        <charset val="204"/>
      </rPr>
      <t>225(43т.р.),</t>
    </r>
    <r>
      <rPr>
        <b/>
        <sz val="8"/>
        <color theme="8"/>
        <rFont val="Times New Roman"/>
        <family val="1"/>
        <charset val="204"/>
      </rPr>
      <t>346</t>
    </r>
    <r>
      <rPr>
        <b/>
        <sz val="8"/>
        <color theme="3"/>
        <rFont val="Times New Roman"/>
        <family val="1"/>
        <charset val="204"/>
      </rPr>
      <t xml:space="preserve"> (107т.р.)</t>
    </r>
  </si>
  <si>
    <r>
      <t xml:space="preserve">05 03 0740120520 244 </t>
    </r>
    <r>
      <rPr>
        <b/>
        <sz val="8"/>
        <color theme="9"/>
        <rFont val="Times New Roman"/>
        <family val="1"/>
        <charset val="204"/>
      </rPr>
      <t>310</t>
    </r>
  </si>
  <si>
    <t>11 02 081Р1551390 414 310</t>
  </si>
  <si>
    <t>11 02 081Р5S4050 414 310</t>
  </si>
  <si>
    <t>11 02 0880186110 414 226</t>
  </si>
  <si>
    <t>11 02 0880186110 414 228</t>
  </si>
  <si>
    <t>11 01  0840110060  611 241</t>
  </si>
  <si>
    <t>11 01  0840120550  244 (345,346,349)</t>
  </si>
  <si>
    <t>11 01  0840120550  244 226</t>
  </si>
  <si>
    <t>Комплексы процессных мероприятий  "Организация и проведение мероприятий в сфере молодежной политики"</t>
  </si>
  <si>
    <t>0310  0240220330  244  226</t>
  </si>
  <si>
    <t>0310  0240220340  244  310</t>
  </si>
  <si>
    <t>0310  0240220340  244  221</t>
  </si>
  <si>
    <t>0310  0240220340  244  226</t>
  </si>
  <si>
    <t>0310  0240220340  244  225</t>
  </si>
  <si>
    <t>Планируется заключение МК</t>
  </si>
  <si>
    <t>Заключен МК</t>
  </si>
  <si>
    <t>Заключено соглашение</t>
  </si>
  <si>
    <t>04  09  0440120420  244  225</t>
  </si>
  <si>
    <t>Ремонт автомобильных дорог общего пользования  муниципального значения в т.ч. ямочный ремонт</t>
  </si>
  <si>
    <t>Технологическое присоединение газоиспользующего оборудования и объекта капитального строительства (газовая котельная жилого дома) к сети газораспределения</t>
  </si>
  <si>
    <t>Благоустройство детской игровой спортивной площадки в т.ч. основание/ покрытие площадки</t>
  </si>
  <si>
    <t>Заключен договор на сумму 52500,0 руб</t>
  </si>
  <si>
    <t>Заключены договора на сумму 31592,00 рублей</t>
  </si>
  <si>
    <t>Заключены договора на сумму 1480800,0 руб</t>
  </si>
  <si>
    <t>Заключены договора на сумму 1767702,03 руб</t>
  </si>
  <si>
    <t>Исполнитель  Бабешко Т.В.</t>
  </si>
  <si>
    <t>Заключен муниципальный контракт на сумму 2334445,00руб</t>
  </si>
  <si>
    <t>Заключен муниципальный контракт на сумму 1135000,00руб</t>
  </si>
  <si>
    <t>Заключены договора на сумму 236778,06руб</t>
  </si>
  <si>
    <t xml:space="preserve">Заключен МК </t>
  </si>
  <si>
    <t>Зкалючены договора на сумму 697000,00руб.</t>
  </si>
  <si>
    <t>Приобретение, установка и ограждение пожарных емкостей, в том числе технический надзор</t>
  </si>
  <si>
    <t>Обеспечение устойчивого сокращения непригодного для проживания жилого фонда (за счет средств местного бюджета)</t>
  </si>
  <si>
    <t>Строительство многоквартирного жилого дома в г.п. Рощино ул. Строителей д. 40</t>
  </si>
  <si>
    <t>Комплекс процессных мероприятий 
"Строительство объектов инженерной и транспортной инфраструктуры на земельных участках для индивидуального жилищного строительства в соответствии с областным законом от 14.10.2008 года № 105-ОЗ</t>
  </si>
  <si>
    <t>Подготовка проекта планировки и проекта межевания территории в отношении земельных участков на территории: п. Цвелодубово, протяженностью 3,6 км и
 п. Волочаевка, протяженностью 3,0 км.</t>
  </si>
  <si>
    <t>Объекты  теплоснабжения (ремонт)</t>
  </si>
  <si>
    <t>Технологическое присоединение газоиспользующего оборудования и объекта капитального строительства(газовая котельная жилого дома) к сети газораспределения</t>
  </si>
  <si>
    <t>Техническое обслуживание оборудования АСУНО</t>
  </si>
  <si>
    <t>Мероприятия по борьбе с борщевиком Сосновского (средства местного бюджета)</t>
  </si>
  <si>
    <t>Отраслевой проект "Благоустройство общественных, дворовых пространств и цифровизация городского хозяйства"</t>
  </si>
  <si>
    <t>Отраслевой проект "Эффективное обращение с отходами производства и потребления на территории Ленинградской области"</t>
  </si>
  <si>
    <t>Мероприятия по ликвидации несанкционированных свалок</t>
  </si>
  <si>
    <t>Мероприятия в области ликвидации несанкционированных свалок</t>
  </si>
  <si>
    <t>Содержание, обслуживание и ремонт объектов муниципального имущества  (плоскостные и иные спортивные сооружения) (уплата прочих обязательств по договорам)</t>
  </si>
  <si>
    <t>Заключен договор на сумму 172500,00руб</t>
  </si>
  <si>
    <t>Планируются заключение договорных обязательств</t>
  </si>
  <si>
    <t>Заключен муниципальный контракт на сумму 707588,73 руб</t>
  </si>
  <si>
    <t>Заключен муниципальный контракт на сумму 2495550,00руб</t>
  </si>
  <si>
    <t>Заключен договор на сумму 1000,00руб.</t>
  </si>
  <si>
    <t>Заключен договор на сумму 107520,00руб.</t>
  </si>
  <si>
    <t>Заключен договор на сумму 300 000,0 руб.</t>
  </si>
  <si>
    <t>заключен договор на сумму 81156,72руб.</t>
  </si>
  <si>
    <t>заключены договора на сумму 83620,0руб.</t>
  </si>
  <si>
    <t>Заключены МК и договора на сумму 1336947,67 рублей</t>
  </si>
  <si>
    <t>Заключены договора на сумму 95400,00 рублей</t>
  </si>
  <si>
    <t>руб.</t>
  </si>
  <si>
    <t xml:space="preserve">Администрация Рощинского городского поселения </t>
  </si>
  <si>
    <t>Выборгского муниципального района Ленинградской области</t>
  </si>
  <si>
    <t xml:space="preserve">о реализации мероприятий муниципальных программ  Рощинского городского поселения  
Выборгского муниципального района Ленинградской области за I квартал 2025 года </t>
  </si>
  <si>
    <t xml:space="preserve">                                                              Исполнение на 01.04.2025 года</t>
  </si>
  <si>
    <t>Объем фининсирования ПЛАН на 2025 год</t>
  </si>
  <si>
    <t>Объем фининсирования ФАКТ на 2025 год 
(оплачено)</t>
  </si>
  <si>
    <t>Остаток на 01.04.2025</t>
  </si>
  <si>
    <t>Обслуживаине и сопровождение (поддержка) сайта Рощиноюрф.
Внедрение, доработка и сопровождение внутреннегопортала с интеграцией с официальным сайтом администрации</t>
  </si>
  <si>
    <t xml:space="preserve">Ремонт дворового проезда по адресу г.п. Рощино,ул. Шалавина,д.48 </t>
  </si>
  <si>
    <t>Отраслевой проект "Улучшение жилищных условий и обеспечение жильем отдельных категорий граждан"</t>
  </si>
  <si>
    <t>Приобретение  (строительство) жилых помещений для переселения граждан из аварийного жилищного фонда  г.п. Ро-щино ул. Строителей д. 40</t>
  </si>
  <si>
    <t>Итого по проект:</t>
  </si>
  <si>
    <t>Актулизация схем водоснабжения, водоотведения</t>
  </si>
  <si>
    <t>Актулизация схемы теплоснабжения Рощинского городского поселения</t>
  </si>
  <si>
    <t>Постановка на кадастровый учет объектов теплоснабжения, находящихся в казне Рощинского городского поселения</t>
  </si>
  <si>
    <t>г.п. Рощино, п. Ганино, п. Цвелодубово, п. Победа</t>
  </si>
  <si>
    <t>Поставка светильников уличного освещения</t>
  </si>
  <si>
    <t>Техническое обследование щитового оборудования системы наружного освещения</t>
  </si>
  <si>
    <t>Уплата прочих обязательств по договорам и муниципальным контрактам</t>
  </si>
  <si>
    <t>Ремонт ступеней в месте массового отдыха людей</t>
  </si>
  <si>
    <t>Благоустройство дворовой территории  п. Рощино, ул. Садовая, д.5</t>
  </si>
  <si>
    <t>ОТРАСЛЕВЫЕ ПРОЕКТЫ</t>
  </si>
  <si>
    <t>Отраслевой проект "Благоустройство сельских территорий"</t>
  </si>
  <si>
    <t>Приобретение и установка детского игрового оборудования в п. Лебяжье</t>
  </si>
  <si>
    <t>05 03 07401S4770 244 226 (10-оз)</t>
  </si>
  <si>
    <t>Оборудование детской игровой и спортивной площадки, расположенной на территории рекреационной зоны парк "Дубки" на пересечении ул. Верхнее Рощино и ул. Вокзальная в г.п. Рощино</t>
  </si>
  <si>
    <t>Региональный проект "Формирование комфортной городской среды"</t>
  </si>
  <si>
    <t>Благоустройство общественного пространства в п. Пушное, ул. Школьная, д.13 (перед зданием ДК)</t>
  </si>
  <si>
    <t>Разработка проектной документации по строительству Дома культуры в п. Победа Выборгского района Ленинградской области</t>
  </si>
  <si>
    <t>Муниципальная услуга: "Библиотечное, библиографическое и информационное обслуживание пользователей библиотеки (в стационарных условиях)"</t>
  </si>
  <si>
    <t>Муниципальная услуга: "Библиотечное, библиографическое и информационное обслуживание пользователей библиотеки (вне стационара)"</t>
  </si>
  <si>
    <t>Муниципальная услуга: "Библиотечное, библиографическое и информационное обслуживание пользователей библиотеки (удаленно через сети интернет)"</t>
  </si>
  <si>
    <t>Комплекс процессных мероприятий "Организация временного трудоустройства несовершеннолетних граждан в возрасте от 14 до 18 лет"</t>
  </si>
  <si>
    <t>Заключены договора на сумму 200 000,00 руб.</t>
  </si>
  <si>
    <t>Заключен договор на сумму 44 000,00</t>
  </si>
  <si>
    <t>Заключен договор на сумму 200 000,00 руб</t>
  </si>
  <si>
    <t>Заключены договора на сумму 70 654,00руб</t>
  </si>
  <si>
    <t>Заключен договоро на сумму 200 000,00 рублей</t>
  </si>
  <si>
    <t>Заключен договор на сумму 42 000,00 руб</t>
  </si>
  <si>
    <t>Заключен договор на сумму 60 000,00 руб</t>
  </si>
  <si>
    <t>Заключены договора на сумму 480 000,00 руб</t>
  </si>
  <si>
    <t>Заключены договора на сумму 631 883,00руб</t>
  </si>
  <si>
    <t>Заключен МК на сумму  4 999 361,18 руб.</t>
  </si>
  <si>
    <t>Заключен договор на сумму 24 000,00 руб.</t>
  </si>
  <si>
    <t>Заключены МК на приобретение жилых помещений для переселения граждан</t>
  </si>
  <si>
    <t>Оформление, содержание, обслуживание  и ремонт объектов муниципального имущества,  исполнение судебных актов, формирование земельных участков под многоквартирными жилыми домами</t>
  </si>
  <si>
    <t>Заключен договор на сумму 48 000,00руб.</t>
  </si>
  <si>
    <t>Заключен МК и договора на сумму 1 199 500,00 руб.</t>
  </si>
  <si>
    <t>Заключен договор на сумму 300 380,00 руб.</t>
  </si>
  <si>
    <t>Заключен договор на сумму 5 000 000,00 руб</t>
  </si>
  <si>
    <t>Заключено обязательство на сумму 3568,09руб.</t>
  </si>
  <si>
    <t>Заключены обязательства на суммут 655 000,00 руб.</t>
  </si>
  <si>
    <t>Заключено обязательство на сумму 210 000,00руб.</t>
  </si>
  <si>
    <t>Заключен МК на сумму 1 500 000,00руб</t>
  </si>
  <si>
    <t>Заключен договор на сумму 366 288,00 руб.</t>
  </si>
  <si>
    <t>Заключено обязательство на сумму 465 000,00 рублей</t>
  </si>
  <si>
    <r>
      <rPr>
        <b/>
        <sz val="10"/>
        <color indexed="8"/>
        <rFont val="Times New Roman"/>
        <family val="1"/>
        <charset val="204"/>
      </rPr>
      <t xml:space="preserve">МП 1. </t>
    </r>
    <r>
      <rPr>
        <b/>
        <sz val="8"/>
        <color indexed="8"/>
        <rFont val="Times New Roman"/>
        <family val="1"/>
        <charset val="204"/>
      </rPr>
      <t>Общество и власть в Рощинском городском поселении</t>
    </r>
  </si>
  <si>
    <r>
      <rPr>
        <b/>
        <sz val="10"/>
        <color indexed="8"/>
        <rFont val="Times New Roman"/>
        <family val="1"/>
        <charset val="204"/>
      </rPr>
      <t xml:space="preserve">МП 2. </t>
    </r>
    <r>
      <rPr>
        <b/>
        <sz val="8"/>
        <color indexed="8"/>
        <rFont val="Times New Roman"/>
        <family val="1"/>
        <charset val="204"/>
      </rPr>
      <t xml:space="preserve"> Безопасность в  Рощинском городском поселении</t>
    </r>
  </si>
  <si>
    <r>
      <rPr>
        <b/>
        <sz val="10"/>
        <color indexed="8"/>
        <rFont val="Times New Roman"/>
        <family val="1"/>
        <charset val="204"/>
      </rPr>
      <t>МП 3</t>
    </r>
    <r>
      <rPr>
        <b/>
        <sz val="8"/>
        <color indexed="8"/>
        <rFont val="Times New Roman"/>
        <family val="1"/>
        <charset val="204"/>
      </rPr>
      <t>. Стимулирование экономической  активности 
в Рощинском городском поселении</t>
    </r>
  </si>
  <si>
    <r>
      <rPr>
        <b/>
        <sz val="10"/>
        <color indexed="8"/>
        <rFont val="Times New Roman"/>
        <family val="1"/>
        <charset val="204"/>
      </rPr>
      <t>МП 4.</t>
    </r>
    <r>
      <rPr>
        <b/>
        <sz val="8"/>
        <color indexed="8"/>
        <rFont val="Times New Roman"/>
        <family val="1"/>
        <charset val="204"/>
      </rPr>
      <t xml:space="preserve"> Развитие автомобильных дорог местного значения в Рощинском городском поселении</t>
    </r>
  </si>
  <si>
    <r>
      <rPr>
        <b/>
        <sz val="10"/>
        <color indexed="8"/>
        <rFont val="Times New Roman"/>
        <family val="1"/>
        <charset val="204"/>
      </rPr>
      <t>МП 5.</t>
    </r>
    <r>
      <rPr>
        <b/>
        <sz val="8"/>
        <color indexed="8"/>
        <rFont val="Times New Roman"/>
        <family val="1"/>
        <charset val="204"/>
      </rPr>
      <t xml:space="preserve"> Обеспечение качественным жильем граждан на территории Рощинского городского поселения</t>
    </r>
  </si>
  <si>
    <r>
      <rPr>
        <b/>
        <sz val="10"/>
        <color indexed="8"/>
        <rFont val="Times New Roman"/>
        <family val="1"/>
        <charset val="204"/>
      </rPr>
      <t xml:space="preserve">МП 6. </t>
    </r>
    <r>
      <rPr>
        <b/>
        <sz val="8"/>
        <color indexed="8"/>
        <rFont val="Times New Roman"/>
        <family val="1"/>
        <charset val="204"/>
      </rPr>
      <t>Обеспечение устойчивого функционирования и развития коммунальной и инженерной инфраструктуры и повышение энергоэффективности в Рощинском городском поселении</t>
    </r>
  </si>
  <si>
    <r>
      <rPr>
        <b/>
        <sz val="10"/>
        <color indexed="8"/>
        <rFont val="Times New Roman"/>
        <family val="1"/>
        <charset val="204"/>
      </rPr>
      <t>МП 7</t>
    </r>
    <r>
      <rPr>
        <b/>
        <sz val="8"/>
        <color indexed="8"/>
        <rFont val="Times New Roman"/>
        <family val="1"/>
        <charset val="204"/>
      </rPr>
      <t>. Благоустройство в Рощинском городском поселении</t>
    </r>
  </si>
  <si>
    <r>
      <rPr>
        <b/>
        <sz val="10"/>
        <color indexed="8"/>
        <rFont val="Times New Roman"/>
        <family val="1"/>
        <charset val="204"/>
      </rPr>
      <t>МП 8</t>
    </r>
    <r>
      <rPr>
        <b/>
        <sz val="8"/>
        <color indexed="8"/>
        <rFont val="Times New Roman"/>
        <family val="1"/>
        <charset val="204"/>
      </rPr>
      <t>. Развитие культуры, физической культуры  и спорта в Рощинском городском поселении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</si>
</sst>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"/>
    <numFmt numFmtId="166" formatCode="#,##0.0"/>
  </numFmts>
  <fonts count="33" x14ac:knownFonts="1">
    <font>
      <sz val="11"/>
      <color theme="1"/>
      <name val="Calibri"/>
      <family val="2"/>
      <scheme val="minor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</font>
    <font>
      <b/>
      <sz val="8"/>
      <color indexed="8"/>
      <name val="Times New Roman"/>
      <family val="1"/>
      <charset val="204"/>
    </font>
    <font>
      <u/>
      <sz val="8"/>
      <color indexed="12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7"/>
      <color indexed="8"/>
      <name val="Calibri"/>
      <family val="2"/>
    </font>
    <font>
      <b/>
      <sz val="7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7"/>
      <name val="Times New Roman"/>
      <family val="1"/>
      <charset val="204"/>
    </font>
    <font>
      <sz val="6"/>
      <color indexed="8"/>
      <name val="Calibri"/>
      <family val="2"/>
    </font>
    <font>
      <sz val="6"/>
      <color indexed="8"/>
      <name val="Times New Roman"/>
      <family val="1"/>
      <charset val="204"/>
    </font>
    <font>
      <b/>
      <sz val="6"/>
      <color indexed="8"/>
      <name val="Times New Roman"/>
      <family val="1"/>
      <charset val="204"/>
    </font>
    <font>
      <u/>
      <sz val="6"/>
      <color indexed="12"/>
      <name val="Times New Roman"/>
      <family val="1"/>
      <charset val="204"/>
    </font>
    <font>
      <sz val="8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7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8"/>
      <color theme="3"/>
      <name val="Times New Roman"/>
      <family val="1"/>
      <charset val="204"/>
    </font>
    <font>
      <b/>
      <sz val="8"/>
      <color theme="3"/>
      <name val="Times New Roman"/>
      <family val="1"/>
      <charset val="204"/>
    </font>
    <font>
      <b/>
      <sz val="8"/>
      <color theme="5"/>
      <name val="Times New Roman"/>
      <family val="1"/>
      <charset val="204"/>
    </font>
    <font>
      <b/>
      <sz val="8"/>
      <color theme="8"/>
      <name val="Times New Roman"/>
      <family val="1"/>
      <charset val="204"/>
    </font>
    <font>
      <b/>
      <sz val="8"/>
      <color theme="9"/>
      <name val="Times New Roman"/>
      <family val="1"/>
      <charset val="204"/>
    </font>
    <font>
      <sz val="6"/>
      <color theme="0"/>
      <name val="Times New Roman"/>
      <family val="1"/>
      <charset val="204"/>
    </font>
    <font>
      <sz val="6"/>
      <name val="Times New Roman"/>
      <family val="1"/>
      <charset val="204"/>
    </font>
    <font>
      <sz val="7"/>
      <color theme="0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414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/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1" applyFont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7" fillId="0" borderId="2" xfId="0" applyFont="1" applyBorder="1"/>
    <xf numFmtId="0" fontId="7" fillId="0" borderId="0" xfId="0" applyFont="1" applyAlignment="1">
      <alignment horizontal="center"/>
    </xf>
    <xf numFmtId="0" fontId="7" fillId="2" borderId="2" xfId="0" applyFont="1" applyFill="1" applyBorder="1"/>
    <xf numFmtId="165" fontId="7" fillId="0" borderId="2" xfId="0" applyNumberFormat="1" applyFont="1" applyBorder="1"/>
    <xf numFmtId="165" fontId="7" fillId="2" borderId="2" xfId="0" applyNumberFormat="1" applyFont="1" applyFill="1" applyBorder="1"/>
    <xf numFmtId="165" fontId="7" fillId="0" borderId="2" xfId="0" applyNumberFormat="1" applyFont="1" applyBorder="1" applyAlignment="1">
      <alignment horizontal="right" wrapText="1"/>
    </xf>
    <xf numFmtId="165" fontId="9" fillId="3" borderId="2" xfId="0" applyNumberFormat="1" applyFont="1" applyFill="1" applyBorder="1"/>
    <xf numFmtId="165" fontId="10" fillId="0" borderId="2" xfId="0" applyNumberFormat="1" applyFont="1" applyBorder="1" applyAlignment="1">
      <alignment wrapText="1"/>
    </xf>
    <xf numFmtId="165" fontId="7" fillId="2" borderId="2" xfId="0" applyNumberFormat="1" applyFont="1" applyFill="1" applyBorder="1" applyAlignment="1">
      <alignment horizontal="right" wrapText="1"/>
    </xf>
    <xf numFmtId="0" fontId="7" fillId="0" borderId="2" xfId="0" applyFont="1" applyBorder="1" applyAlignment="1">
      <alignment horizontal="right" wrapText="1"/>
    </xf>
    <xf numFmtId="0" fontId="12" fillId="0" borderId="0" xfId="0" applyFont="1"/>
    <xf numFmtId="0" fontId="13" fillId="0" borderId="4" xfId="0" applyFont="1" applyBorder="1" applyAlignment="1">
      <alignment vertical="center" wrapText="1"/>
    </xf>
    <xf numFmtId="0" fontId="13" fillId="0" borderId="2" xfId="0" applyFont="1" applyBorder="1" applyAlignment="1">
      <alignment horizontal="center"/>
    </xf>
    <xf numFmtId="164" fontId="13" fillId="0" borderId="2" xfId="0" applyNumberFormat="1" applyFont="1" applyBorder="1" applyAlignment="1">
      <alignment wrapText="1"/>
    </xf>
    <xf numFmtId="0" fontId="13" fillId="0" borderId="2" xfId="0" applyFont="1" applyBorder="1"/>
    <xf numFmtId="0" fontId="13" fillId="0" borderId="2" xfId="0" applyFont="1" applyBorder="1" applyAlignment="1">
      <alignment wrapText="1"/>
    </xf>
    <xf numFmtId="0" fontId="13" fillId="0" borderId="2" xfId="0" applyFont="1" applyBorder="1" applyAlignment="1">
      <alignment vertical="center" wrapText="1"/>
    </xf>
    <xf numFmtId="0" fontId="13" fillId="3" borderId="2" xfId="0" applyFont="1" applyFill="1" applyBorder="1"/>
    <xf numFmtId="0" fontId="13" fillId="3" borderId="2" xfId="0" applyFont="1" applyFill="1" applyBorder="1" applyAlignment="1">
      <alignment wrapText="1"/>
    </xf>
    <xf numFmtId="0" fontId="13" fillId="0" borderId="2" xfId="0" applyFont="1" applyBorder="1" applyAlignment="1">
      <alignment horizontal="left" wrapText="1"/>
    </xf>
    <xf numFmtId="0" fontId="13" fillId="0" borderId="0" xfId="0" applyFont="1"/>
    <xf numFmtId="0" fontId="13" fillId="2" borderId="2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Fill="1" applyBorder="1" applyAlignment="1">
      <alignment wrapText="1"/>
    </xf>
    <xf numFmtId="0" fontId="13" fillId="0" borderId="2" xfId="0" applyFont="1" applyFill="1" applyBorder="1" applyAlignment="1">
      <alignment vertical="center" wrapText="1"/>
    </xf>
    <xf numFmtId="0" fontId="1" fillId="0" borderId="0" xfId="0" applyFont="1" applyFill="1"/>
    <xf numFmtId="0" fontId="2" fillId="0" borderId="0" xfId="0" applyFont="1" applyFill="1"/>
    <xf numFmtId="164" fontId="7" fillId="0" borderId="2" xfId="0" applyNumberFormat="1" applyFont="1" applyBorder="1" applyAlignment="1">
      <alignment horizontal="center"/>
    </xf>
    <xf numFmtId="0" fontId="7" fillId="2" borderId="2" xfId="0" applyFont="1" applyFill="1" applyBorder="1" applyAlignment="1">
      <alignment horizontal="right" wrapText="1"/>
    </xf>
    <xf numFmtId="165" fontId="7" fillId="0" borderId="2" xfId="0" applyNumberFormat="1" applyFont="1" applyBorder="1" applyAlignment="1">
      <alignment horizontal="center"/>
    </xf>
    <xf numFmtId="0" fontId="18" fillId="0" borderId="2" xfId="0" applyFont="1" applyBorder="1" applyAlignment="1">
      <alignment wrapText="1"/>
    </xf>
    <xf numFmtId="0" fontId="19" fillId="0" borderId="2" xfId="0" applyFont="1" applyBorder="1" applyAlignment="1">
      <alignment wrapText="1"/>
    </xf>
    <xf numFmtId="0" fontId="20" fillId="0" borderId="2" xfId="0" applyFont="1" applyBorder="1" applyAlignment="1">
      <alignment vertical="center" wrapText="1"/>
    </xf>
    <xf numFmtId="0" fontId="9" fillId="0" borderId="2" xfId="0" applyFont="1" applyFill="1" applyBorder="1" applyAlignment="1">
      <alignment horizontal="right" vertical="center" wrapText="1"/>
    </xf>
    <xf numFmtId="0" fontId="13" fillId="0" borderId="2" xfId="0" applyFont="1" applyFill="1" applyBorder="1"/>
    <xf numFmtId="0" fontId="7" fillId="2" borderId="2" xfId="0" applyFont="1" applyFill="1" applyBorder="1" applyAlignment="1">
      <alignment horizontal="center" vertical="center" wrapText="1"/>
    </xf>
    <xf numFmtId="165" fontId="7" fillId="0" borderId="2" xfId="0" applyNumberFormat="1" applyFont="1" applyFill="1" applyBorder="1" applyAlignment="1">
      <alignment horizontal="right" wrapText="1"/>
    </xf>
    <xf numFmtId="0" fontId="7" fillId="0" borderId="2" xfId="0" applyFont="1" applyFill="1" applyBorder="1" applyAlignment="1">
      <alignment horizontal="right" wrapText="1"/>
    </xf>
    <xf numFmtId="165" fontId="9" fillId="3" borderId="2" xfId="0" applyNumberFormat="1" applyFont="1" applyFill="1" applyBorder="1" applyAlignment="1">
      <alignment horizontal="right"/>
    </xf>
    <xf numFmtId="0" fontId="13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/>
    </xf>
    <xf numFmtId="0" fontId="13" fillId="0" borderId="2" xfId="0" applyFont="1" applyFill="1" applyBorder="1" applyAlignment="1">
      <alignment horizontal="center" vertical="center" wrapText="1"/>
    </xf>
    <xf numFmtId="165" fontId="1" fillId="0" borderId="2" xfId="0" applyNumberFormat="1" applyFont="1" applyBorder="1"/>
    <xf numFmtId="0" fontId="1" fillId="0" borderId="2" xfId="0" applyFont="1" applyBorder="1"/>
    <xf numFmtId="165" fontId="1" fillId="0" borderId="2" xfId="0" applyNumberFormat="1" applyFont="1" applyFill="1" applyBorder="1"/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right" vertical="center" wrapText="1"/>
    </xf>
    <xf numFmtId="0" fontId="13" fillId="0" borderId="2" xfId="0" applyFont="1" applyBorder="1" applyAlignment="1">
      <alignment horizontal="center" vertical="center" wrapText="1"/>
    </xf>
    <xf numFmtId="166" fontId="1" fillId="0" borderId="2" xfId="0" applyNumberFormat="1" applyFont="1" applyBorder="1"/>
    <xf numFmtId="166" fontId="7" fillId="0" borderId="2" xfId="0" applyNumberFormat="1" applyFont="1" applyBorder="1" applyAlignment="1">
      <alignment horizontal="center"/>
    </xf>
    <xf numFmtId="166" fontId="1" fillId="0" borderId="2" xfId="0" applyNumberFormat="1" applyFont="1" applyFill="1" applyBorder="1"/>
    <xf numFmtId="166" fontId="1" fillId="0" borderId="2" xfId="0" applyNumberFormat="1" applyFont="1" applyFill="1" applyBorder="1" applyAlignment="1">
      <alignment horizontal="right"/>
    </xf>
    <xf numFmtId="166" fontId="1" fillId="0" borderId="2" xfId="0" applyNumberFormat="1" applyFont="1" applyBorder="1" applyAlignment="1">
      <alignment horizontal="right"/>
    </xf>
    <xf numFmtId="166" fontId="7" fillId="0" borderId="2" xfId="0" applyNumberFormat="1" applyFont="1" applyFill="1" applyBorder="1" applyAlignment="1">
      <alignment horizontal="center"/>
    </xf>
    <xf numFmtId="166" fontId="1" fillId="2" borderId="2" xfId="0" applyNumberFormat="1" applyFont="1" applyFill="1" applyBorder="1" applyAlignment="1">
      <alignment horizontal="center" vertical="center" wrapText="1"/>
    </xf>
    <xf numFmtId="166" fontId="2" fillId="0" borderId="2" xfId="0" applyNumberFormat="1" applyFont="1" applyBorder="1" applyAlignment="1"/>
    <xf numFmtId="166" fontId="1" fillId="0" borderId="2" xfId="0" applyNumberFormat="1" applyFont="1" applyBorder="1" applyAlignment="1">
      <alignment horizontal="center"/>
    </xf>
    <xf numFmtId="166" fontId="1" fillId="0" borderId="2" xfId="0" applyNumberFormat="1" applyFont="1" applyFill="1" applyBorder="1" applyAlignment="1"/>
    <xf numFmtId="166" fontId="1" fillId="0" borderId="2" xfId="0" applyNumberFormat="1" applyFont="1" applyBorder="1" applyAlignment="1"/>
    <xf numFmtId="166" fontId="1" fillId="0" borderId="2" xfId="0" applyNumberFormat="1" applyFont="1" applyFill="1" applyBorder="1" applyAlignment="1">
      <alignment horizontal="right" wrapText="1"/>
    </xf>
    <xf numFmtId="166" fontId="1" fillId="2" borderId="2" xfId="0" applyNumberFormat="1" applyFont="1" applyFill="1" applyBorder="1"/>
    <xf numFmtId="165" fontId="1" fillId="2" borderId="2" xfId="0" applyNumberFormat="1" applyFont="1" applyFill="1" applyBorder="1"/>
    <xf numFmtId="166" fontId="1" fillId="2" borderId="2" xfId="0" applyNumberFormat="1" applyFont="1" applyFill="1" applyBorder="1" applyAlignment="1">
      <alignment horizontal="right" wrapText="1"/>
    </xf>
    <xf numFmtId="166" fontId="1" fillId="2" borderId="2" xfId="0" applyNumberFormat="1" applyFont="1" applyFill="1" applyBorder="1" applyAlignment="1"/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7" fillId="6" borderId="2" xfId="0" applyFont="1" applyFill="1" applyBorder="1" applyAlignment="1">
      <alignment horizontal="right" vertical="center"/>
    </xf>
    <xf numFmtId="0" fontId="9" fillId="7" borderId="2" xfId="0" applyFont="1" applyFill="1" applyBorder="1" applyAlignment="1">
      <alignment horizontal="right" wrapText="1"/>
    </xf>
    <xf numFmtId="0" fontId="9" fillId="9" borderId="2" xfId="0" applyFont="1" applyFill="1" applyBorder="1" applyAlignment="1">
      <alignment horizontal="right" wrapText="1"/>
    </xf>
    <xf numFmtId="166" fontId="7" fillId="9" borderId="2" xfId="0" applyNumberFormat="1" applyFont="1" applyFill="1" applyBorder="1" applyAlignment="1">
      <alignment horizontal="center"/>
    </xf>
    <xf numFmtId="0" fontId="13" fillId="9" borderId="2" xfId="0" applyFont="1" applyFill="1" applyBorder="1"/>
    <xf numFmtId="165" fontId="7" fillId="9" borderId="2" xfId="0" applyNumberFormat="1" applyFont="1" applyFill="1" applyBorder="1" applyAlignment="1">
      <alignment horizontal="center"/>
    </xf>
    <xf numFmtId="0" fontId="14" fillId="9" borderId="2" xfId="0" applyFont="1" applyFill="1" applyBorder="1" applyAlignment="1">
      <alignment vertical="center" wrapText="1"/>
    </xf>
    <xf numFmtId="0" fontId="9" fillId="10" borderId="2" xfId="0" applyFont="1" applyFill="1" applyBorder="1" applyAlignment="1">
      <alignment horizontal="center" vertical="center" wrapText="1"/>
    </xf>
    <xf numFmtId="0" fontId="9" fillId="8" borderId="2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right" vertical="center" wrapText="1"/>
    </xf>
    <xf numFmtId="0" fontId="9" fillId="12" borderId="2" xfId="0" applyFont="1" applyFill="1" applyBorder="1" applyAlignment="1">
      <alignment horizontal="center" vertical="center" wrapText="1"/>
    </xf>
    <xf numFmtId="166" fontId="3" fillId="12" borderId="2" xfId="0" applyNumberFormat="1" applyFont="1" applyFill="1" applyBorder="1"/>
    <xf numFmtId="165" fontId="13" fillId="12" borderId="2" xfId="0" applyNumberFormat="1" applyFont="1" applyFill="1" applyBorder="1" applyAlignment="1">
      <alignment wrapText="1"/>
    </xf>
    <xf numFmtId="166" fontId="7" fillId="12" borderId="2" xfId="0" applyNumberFormat="1" applyFont="1" applyFill="1" applyBorder="1" applyAlignment="1">
      <alignment horizontal="center"/>
    </xf>
    <xf numFmtId="0" fontId="9" fillId="13" borderId="2" xfId="0" applyFont="1" applyFill="1" applyBorder="1" applyAlignment="1">
      <alignment horizontal="center" vertical="center" wrapText="1"/>
    </xf>
    <xf numFmtId="166" fontId="3" fillId="13" borderId="2" xfId="0" applyNumberFormat="1" applyFont="1" applyFill="1" applyBorder="1"/>
    <xf numFmtId="165" fontId="13" fillId="13" borderId="2" xfId="0" applyNumberFormat="1" applyFont="1" applyFill="1" applyBorder="1"/>
    <xf numFmtId="166" fontId="7" fillId="13" borderId="2" xfId="0" applyNumberFormat="1" applyFont="1" applyFill="1" applyBorder="1" applyAlignment="1">
      <alignment horizontal="center"/>
    </xf>
    <xf numFmtId="0" fontId="9" fillId="13" borderId="2" xfId="0" applyFont="1" applyFill="1" applyBorder="1" applyAlignment="1">
      <alignment horizontal="right"/>
    </xf>
    <xf numFmtId="0" fontId="13" fillId="13" borderId="2" xfId="0" applyFont="1" applyFill="1" applyBorder="1"/>
    <xf numFmtId="0" fontId="7" fillId="0" borderId="2" xfId="0" applyFont="1" applyBorder="1" applyAlignment="1">
      <alignment wrapText="1"/>
    </xf>
    <xf numFmtId="0" fontId="7" fillId="0" borderId="2" xfId="0" applyFont="1" applyFill="1" applyBorder="1" applyAlignment="1">
      <alignment horizontal="center" vertical="center" wrapText="1"/>
    </xf>
    <xf numFmtId="0" fontId="3" fillId="12" borderId="2" xfId="0" applyFont="1" applyFill="1" applyBorder="1" applyAlignment="1">
      <alignment horizontal="center" vertical="center" wrapText="1"/>
    </xf>
    <xf numFmtId="0" fontId="9" fillId="11" borderId="2" xfId="0" applyFont="1" applyFill="1" applyBorder="1" applyAlignment="1">
      <alignment horizontal="right" vertical="center" wrapText="1"/>
    </xf>
    <xf numFmtId="0" fontId="13" fillId="0" borderId="2" xfId="0" applyFont="1" applyBorder="1" applyAlignment="1">
      <alignment horizontal="center" vertical="center" wrapText="1"/>
    </xf>
    <xf numFmtId="0" fontId="9" fillId="9" borderId="2" xfId="0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horizontal="right" wrapText="1"/>
    </xf>
    <xf numFmtId="165" fontId="7" fillId="0" borderId="2" xfId="0" applyNumberFormat="1" applyFont="1" applyFill="1" applyBorder="1" applyAlignment="1">
      <alignment horizontal="center"/>
    </xf>
    <xf numFmtId="166" fontId="3" fillId="9" borderId="2" xfId="0" applyNumberFormat="1" applyFont="1" applyFill="1" applyBorder="1" applyAlignment="1">
      <alignment vertical="center" wrapText="1"/>
    </xf>
    <xf numFmtId="164" fontId="7" fillId="0" borderId="2" xfId="0" applyNumberFormat="1" applyFont="1" applyFill="1" applyBorder="1" applyAlignment="1">
      <alignment horizontal="center"/>
    </xf>
    <xf numFmtId="165" fontId="3" fillId="5" borderId="2" xfId="0" applyNumberFormat="1" applyFont="1" applyFill="1" applyBorder="1"/>
    <xf numFmtId="0" fontId="1" fillId="5" borderId="2" xfId="0" applyFont="1" applyFill="1" applyBorder="1"/>
    <xf numFmtId="0" fontId="3" fillId="5" borderId="2" xfId="0" applyFont="1" applyFill="1" applyBorder="1"/>
    <xf numFmtId="0" fontId="3" fillId="0" borderId="9" xfId="0" applyFont="1" applyFill="1" applyBorder="1" applyAlignment="1">
      <alignment horizontal="center" vertical="center" wrapText="1"/>
    </xf>
    <xf numFmtId="0" fontId="13" fillId="15" borderId="2" xfId="0" applyFont="1" applyFill="1" applyBorder="1" applyAlignment="1">
      <alignment horizontal="center" vertical="center" wrapText="1"/>
    </xf>
    <xf numFmtId="166" fontId="7" fillId="15" borderId="2" xfId="0" applyNumberFormat="1" applyFont="1" applyFill="1" applyBorder="1" applyAlignment="1">
      <alignment horizontal="center"/>
    </xf>
    <xf numFmtId="0" fontId="1" fillId="15" borderId="0" xfId="0" applyFont="1" applyFill="1"/>
    <xf numFmtId="0" fontId="2" fillId="15" borderId="0" xfId="0" applyFont="1" applyFill="1"/>
    <xf numFmtId="164" fontId="13" fillId="15" borderId="2" xfId="0" applyNumberFormat="1" applyFont="1" applyFill="1" applyBorder="1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7" fillId="0" borderId="0" xfId="0" applyFont="1" applyFill="1" applyBorder="1"/>
    <xf numFmtId="0" fontId="2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right" vertical="center"/>
    </xf>
    <xf numFmtId="166" fontId="3" fillId="0" borderId="0" xfId="0" applyNumberFormat="1" applyFont="1" applyFill="1" applyBorder="1" applyAlignment="1">
      <alignment horizontal="right"/>
    </xf>
    <xf numFmtId="166" fontId="13" fillId="0" borderId="0" xfId="0" applyNumberFormat="1" applyFont="1" applyFill="1" applyBorder="1"/>
    <xf numFmtId="0" fontId="15" fillId="0" borderId="0" xfId="1" applyFont="1" applyFill="1" applyBorder="1" applyAlignment="1">
      <alignment vertical="center" wrapText="1"/>
    </xf>
    <xf numFmtId="0" fontId="13" fillId="0" borderId="0" xfId="0" applyFont="1" applyFill="1" applyBorder="1"/>
    <xf numFmtId="0" fontId="9" fillId="13" borderId="3" xfId="0" applyFont="1" applyFill="1" applyBorder="1" applyAlignment="1">
      <alignment horizontal="center"/>
    </xf>
    <xf numFmtId="166" fontId="9" fillId="13" borderId="2" xfId="0" applyNumberFormat="1" applyFont="1" applyFill="1" applyBorder="1" applyAlignment="1">
      <alignment horizontal="center"/>
    </xf>
    <xf numFmtId="0" fontId="9" fillId="13" borderId="3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left" wrapText="1"/>
    </xf>
    <xf numFmtId="0" fontId="7" fillId="0" borderId="2" xfId="0" applyFont="1" applyBorder="1" applyAlignment="1">
      <alignment vertical="center" wrapText="1"/>
    </xf>
    <xf numFmtId="0" fontId="13" fillId="0" borderId="2" xfId="0" applyFont="1" applyBorder="1" applyAlignment="1">
      <alignment horizontal="center" vertical="center" wrapText="1"/>
    </xf>
    <xf numFmtId="4" fontId="3" fillId="13" borderId="2" xfId="0" applyNumberFormat="1" applyFont="1" applyFill="1" applyBorder="1"/>
    <xf numFmtId="0" fontId="3" fillId="12" borderId="3" xfId="0" applyFont="1" applyFill="1" applyBorder="1" applyAlignment="1">
      <alignment horizontal="center" vertical="center" wrapText="1"/>
    </xf>
    <xf numFmtId="165" fontId="3" fillId="13" borderId="3" xfId="0" applyNumberFormat="1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/>
    </xf>
    <xf numFmtId="0" fontId="19" fillId="0" borderId="0" xfId="0" applyFont="1" applyFill="1" applyAlignment="1">
      <alignment horizontal="center" vertical="center" wrapText="1"/>
    </xf>
    <xf numFmtId="0" fontId="9" fillId="3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right" vertical="center" wrapText="1"/>
    </xf>
    <xf numFmtId="0" fontId="9" fillId="7" borderId="2" xfId="0" applyFont="1" applyFill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6" fontId="13" fillId="6" borderId="2" xfId="0" applyNumberFormat="1" applyFont="1" applyFill="1" applyBorder="1" applyAlignment="1">
      <alignment vertical="center"/>
    </xf>
    <xf numFmtId="166" fontId="3" fillId="6" borderId="2" xfId="0" applyNumberFormat="1" applyFont="1" applyFill="1" applyBorder="1" applyAlignment="1">
      <alignment vertical="center"/>
    </xf>
    <xf numFmtId="166" fontId="13" fillId="14" borderId="2" xfId="0" applyNumberFormat="1" applyFont="1" applyFill="1" applyBorder="1" applyAlignment="1">
      <alignment vertical="center"/>
    </xf>
    <xf numFmtId="166" fontId="1" fillId="0" borderId="2" xfId="0" applyNumberFormat="1" applyFont="1" applyBorder="1" applyAlignment="1">
      <alignment vertical="center"/>
    </xf>
    <xf numFmtId="166" fontId="1" fillId="2" borderId="2" xfId="0" applyNumberFormat="1" applyFont="1" applyFill="1" applyBorder="1" applyAlignment="1">
      <alignment vertical="center"/>
    </xf>
    <xf numFmtId="164" fontId="13" fillId="2" borderId="2" xfId="0" applyNumberFormat="1" applyFont="1" applyFill="1" applyBorder="1" applyAlignment="1">
      <alignment vertical="center" wrapText="1"/>
    </xf>
    <xf numFmtId="166" fontId="1" fillId="0" borderId="2" xfId="0" applyNumberFormat="1" applyFont="1" applyBorder="1" applyAlignment="1">
      <alignment horizontal="center" vertical="center"/>
    </xf>
    <xf numFmtId="164" fontId="13" fillId="0" borderId="2" xfId="0" applyNumberFormat="1" applyFont="1" applyBorder="1" applyAlignment="1">
      <alignment vertical="center" wrapText="1"/>
    </xf>
    <xf numFmtId="166" fontId="1" fillId="0" borderId="2" xfId="0" applyNumberFormat="1" applyFont="1" applyFill="1" applyBorder="1" applyAlignment="1">
      <alignment vertical="center"/>
    </xf>
    <xf numFmtId="166" fontId="13" fillId="9" borderId="2" xfId="0" applyNumberFormat="1" applyFont="1" applyFill="1" applyBorder="1" applyAlignment="1">
      <alignment vertical="center"/>
    </xf>
    <xf numFmtId="166" fontId="3" fillId="14" borderId="2" xfId="0" applyNumberFormat="1" applyFont="1" applyFill="1" applyBorder="1" applyAlignment="1">
      <alignment horizontal="center" vertical="center"/>
    </xf>
    <xf numFmtId="0" fontId="13" fillId="0" borderId="2" xfId="0" applyFont="1" applyBorder="1" applyAlignment="1">
      <alignment vertical="top" wrapText="1"/>
    </xf>
    <xf numFmtId="165" fontId="1" fillId="0" borderId="2" xfId="0" applyNumberFormat="1" applyFont="1" applyBorder="1" applyAlignment="1">
      <alignment horizontal="center" vertical="center"/>
    </xf>
    <xf numFmtId="166" fontId="3" fillId="9" borderId="2" xfId="0" applyNumberFormat="1" applyFont="1" applyFill="1" applyBorder="1" applyAlignment="1">
      <alignment horizontal="center" vertical="center"/>
    </xf>
    <xf numFmtId="166" fontId="3" fillId="0" borderId="2" xfId="0" applyNumberFormat="1" applyFont="1" applyFill="1" applyBorder="1" applyAlignment="1">
      <alignment vertical="center"/>
    </xf>
    <xf numFmtId="0" fontId="7" fillId="2" borderId="2" xfId="0" applyFont="1" applyFill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165" fontId="7" fillId="0" borderId="2" xfId="0" applyNumberFormat="1" applyFont="1" applyBorder="1" applyAlignment="1">
      <alignment horizontal="right" vertical="center" wrapText="1"/>
    </xf>
    <xf numFmtId="0" fontId="3" fillId="9" borderId="2" xfId="0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horizontal="right" vertical="center" wrapText="1"/>
    </xf>
    <xf numFmtId="165" fontId="9" fillId="9" borderId="2" xfId="0" applyNumberFormat="1" applyFont="1" applyFill="1" applyBorder="1" applyAlignment="1">
      <alignment horizontal="center" vertical="center"/>
    </xf>
    <xf numFmtId="165" fontId="7" fillId="0" borderId="2" xfId="0" applyNumberFormat="1" applyFont="1" applyBorder="1" applyAlignment="1">
      <alignment horizontal="center" vertical="center"/>
    </xf>
    <xf numFmtId="166" fontId="3" fillId="10" borderId="2" xfId="0" applyNumberFormat="1" applyFont="1" applyFill="1" applyBorder="1" applyAlignment="1">
      <alignment vertical="center"/>
    </xf>
    <xf numFmtId="0" fontId="14" fillId="10" borderId="2" xfId="0" applyFont="1" applyFill="1" applyBorder="1" applyAlignment="1">
      <alignment vertical="center"/>
    </xf>
    <xf numFmtId="165" fontId="9" fillId="10" borderId="2" xfId="0" applyNumberFormat="1" applyFont="1" applyFill="1" applyBorder="1" applyAlignment="1">
      <alignment horizontal="center" vertical="center"/>
    </xf>
    <xf numFmtId="0" fontId="13" fillId="8" borderId="2" xfId="0" applyFont="1" applyFill="1" applyBorder="1" applyAlignment="1">
      <alignment vertical="center" wrapText="1"/>
    </xf>
    <xf numFmtId="166" fontId="7" fillId="8" borderId="2" xfId="0" applyNumberFormat="1" applyFont="1" applyFill="1" applyBorder="1" applyAlignment="1">
      <alignment horizontal="center" vertical="center"/>
    </xf>
    <xf numFmtId="166" fontId="7" fillId="0" borderId="2" xfId="0" applyNumberFormat="1" applyFont="1" applyBorder="1" applyAlignment="1">
      <alignment horizontal="center" vertical="center"/>
    </xf>
    <xf numFmtId="0" fontId="13" fillId="2" borderId="2" xfId="0" applyFont="1" applyFill="1" applyBorder="1" applyAlignment="1">
      <alignment vertical="center" wrapText="1"/>
    </xf>
    <xf numFmtId="166" fontId="3" fillId="7" borderId="2" xfId="0" applyNumberFormat="1" applyFont="1" applyFill="1" applyBorder="1" applyAlignment="1">
      <alignment vertical="center"/>
    </xf>
    <xf numFmtId="166" fontId="13" fillId="7" borderId="2" xfId="0" applyNumberFormat="1" applyFont="1" applyFill="1" applyBorder="1" applyAlignment="1">
      <alignment vertical="center" wrapText="1"/>
    </xf>
    <xf numFmtId="166" fontId="7" fillId="7" borderId="2" xfId="0" applyNumberFormat="1" applyFont="1" applyFill="1" applyBorder="1" applyAlignment="1">
      <alignment horizontal="center" vertical="center"/>
    </xf>
    <xf numFmtId="165" fontId="7" fillId="2" borderId="2" xfId="0" applyNumberFormat="1" applyFont="1" applyFill="1" applyBorder="1" applyAlignment="1">
      <alignment horizontal="right" vertical="center" wrapText="1"/>
    </xf>
    <xf numFmtId="0" fontId="13" fillId="7" borderId="2" xfId="0" applyFont="1" applyFill="1" applyBorder="1" applyAlignment="1">
      <alignment vertical="center" wrapText="1"/>
    </xf>
    <xf numFmtId="165" fontId="7" fillId="7" borderId="2" xfId="0" applyNumberFormat="1" applyFont="1" applyFill="1" applyBorder="1" applyAlignment="1">
      <alignment horizontal="center" vertical="center"/>
    </xf>
    <xf numFmtId="166" fontId="1" fillId="2" borderId="2" xfId="0" applyNumberFormat="1" applyFont="1" applyFill="1" applyBorder="1" applyAlignment="1">
      <alignment horizontal="right" vertical="center"/>
    </xf>
    <xf numFmtId="166" fontId="1" fillId="0" borderId="2" xfId="0" applyNumberFormat="1" applyFont="1" applyBorder="1" applyAlignment="1">
      <alignment horizontal="right" vertical="center"/>
    </xf>
    <xf numFmtId="0" fontId="13" fillId="0" borderId="2" xfId="0" applyFont="1" applyFill="1" applyBorder="1" applyAlignment="1">
      <alignment horizontal="right" vertical="center" wrapText="1"/>
    </xf>
    <xf numFmtId="165" fontId="7" fillId="0" borderId="2" xfId="0" applyNumberFormat="1" applyFont="1" applyBorder="1" applyAlignment="1">
      <alignment horizontal="right" vertical="center"/>
    </xf>
    <xf numFmtId="164" fontId="13" fillId="0" borderId="2" xfId="0" applyNumberFormat="1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right" vertical="center" wrapText="1"/>
    </xf>
    <xf numFmtId="165" fontId="7" fillId="2" borderId="2" xfId="0" applyNumberFormat="1" applyFont="1" applyFill="1" applyBorder="1" applyAlignment="1">
      <alignment vertical="center"/>
    </xf>
    <xf numFmtId="165" fontId="9" fillId="2" borderId="2" xfId="0" applyNumberFormat="1" applyFont="1" applyFill="1" applyBorder="1" applyAlignment="1">
      <alignment vertical="center"/>
    </xf>
    <xf numFmtId="165" fontId="9" fillId="4" borderId="2" xfId="0" applyNumberFormat="1" applyFont="1" applyFill="1" applyBorder="1" applyAlignment="1">
      <alignment vertical="center"/>
    </xf>
    <xf numFmtId="0" fontId="13" fillId="4" borderId="2" xfId="0" applyFont="1" applyFill="1" applyBorder="1" applyAlignment="1">
      <alignment vertical="center" wrapText="1"/>
    </xf>
    <xf numFmtId="166" fontId="13" fillId="14" borderId="2" xfId="0" applyNumberFormat="1" applyFont="1" applyFill="1" applyBorder="1" applyAlignment="1">
      <alignment vertical="center" wrapText="1"/>
    </xf>
    <xf numFmtId="166" fontId="7" fillId="14" borderId="2" xfId="0" applyNumberFormat="1" applyFont="1" applyFill="1" applyBorder="1" applyAlignment="1">
      <alignment horizontal="center" vertical="center"/>
    </xf>
    <xf numFmtId="0" fontId="3" fillId="5" borderId="2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 wrapText="1"/>
    </xf>
    <xf numFmtId="165" fontId="3" fillId="5" borderId="2" xfId="0" applyNumberFormat="1" applyFont="1" applyFill="1" applyBorder="1" applyAlignment="1">
      <alignment vertical="center"/>
    </xf>
    <xf numFmtId="166" fontId="1" fillId="0" borderId="2" xfId="0" applyNumberFormat="1" applyFont="1" applyFill="1" applyBorder="1" applyAlignment="1">
      <alignment horizontal="right" vertical="center"/>
    </xf>
    <xf numFmtId="0" fontId="13" fillId="0" borderId="2" xfId="0" applyFont="1" applyBorder="1" applyAlignment="1">
      <alignment horizontal="right" vertical="center" wrapText="1"/>
    </xf>
    <xf numFmtId="166" fontId="7" fillId="0" borderId="2" xfId="0" applyNumberFormat="1" applyFont="1" applyBorder="1" applyAlignment="1">
      <alignment horizontal="right" vertical="center"/>
    </xf>
    <xf numFmtId="165" fontId="3" fillId="5" borderId="2" xfId="0" applyNumberFormat="1" applyFont="1" applyFill="1" applyBorder="1" applyAlignment="1">
      <alignment horizontal="right" vertical="center"/>
    </xf>
    <xf numFmtId="49" fontId="1" fillId="12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166" fontId="22" fillId="0" borderId="2" xfId="0" applyNumberFormat="1" applyFont="1" applyBorder="1" applyAlignment="1">
      <alignment horizontal="center" vertical="center"/>
    </xf>
    <xf numFmtId="166" fontId="1" fillId="0" borderId="0" xfId="0" applyNumberFormat="1" applyFont="1"/>
    <xf numFmtId="165" fontId="7" fillId="15" borderId="2" xfId="0" applyNumberFormat="1" applyFont="1" applyFill="1" applyBorder="1" applyAlignment="1">
      <alignment horizontal="right" vertical="center" wrapText="1"/>
    </xf>
    <xf numFmtId="166" fontId="7" fillId="13" borderId="2" xfId="0" applyNumberFormat="1" applyFont="1" applyFill="1" applyBorder="1" applyAlignment="1">
      <alignment horizontal="center" vertical="center"/>
    </xf>
    <xf numFmtId="166" fontId="1" fillId="2" borderId="2" xfId="0" applyNumberFormat="1" applyFont="1" applyFill="1" applyBorder="1" applyAlignment="1">
      <alignment horizontal="right" vertical="center" wrapText="1"/>
    </xf>
    <xf numFmtId="166" fontId="2" fillId="0" borderId="2" xfId="0" applyNumberFormat="1" applyFont="1" applyBorder="1" applyAlignment="1">
      <alignment vertical="center"/>
    </xf>
    <xf numFmtId="166" fontId="16" fillId="0" borderId="2" xfId="1" applyNumberFormat="1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7" fillId="0" borderId="2" xfId="0" applyFont="1" applyBorder="1" applyAlignment="1">
      <alignment horizontal="left" vertical="center" wrapText="1"/>
    </xf>
    <xf numFmtId="0" fontId="13" fillId="7" borderId="2" xfId="0" applyFont="1" applyFill="1" applyBorder="1" applyAlignment="1">
      <alignment wrapText="1"/>
    </xf>
    <xf numFmtId="0" fontId="9" fillId="14" borderId="2" xfId="0" applyFont="1" applyFill="1" applyBorder="1" applyAlignment="1">
      <alignment horizontal="center" vertical="center" wrapText="1"/>
    </xf>
    <xf numFmtId="0" fontId="29" fillId="0" borderId="2" xfId="0" applyFont="1" applyBorder="1" applyAlignment="1">
      <alignment wrapText="1"/>
    </xf>
    <xf numFmtId="0" fontId="29" fillId="0" borderId="2" xfId="0" applyFont="1" applyFill="1" applyBorder="1" applyAlignment="1">
      <alignment wrapText="1"/>
    </xf>
    <xf numFmtId="0" fontId="11" fillId="0" borderId="2" xfId="0" applyFont="1" applyBorder="1" applyAlignment="1">
      <alignment horizontal="center" vertical="center" wrapText="1"/>
    </xf>
    <xf numFmtId="0" fontId="31" fillId="2" borderId="2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 wrapText="1"/>
    </xf>
    <xf numFmtId="0" fontId="9" fillId="14" borderId="2" xfId="0" applyFont="1" applyFill="1" applyBorder="1" applyAlignment="1">
      <alignment horizontal="right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vertical="top" wrapText="1"/>
    </xf>
    <xf numFmtId="0" fontId="7" fillId="0" borderId="2" xfId="0" applyFont="1" applyFill="1" applyBorder="1" applyAlignment="1">
      <alignment vertical="top" wrapText="1"/>
    </xf>
    <xf numFmtId="0" fontId="7" fillId="0" borderId="2" xfId="0" applyFont="1" applyFill="1" applyBorder="1" applyAlignment="1">
      <alignment horizontal="left" wrapText="1"/>
    </xf>
    <xf numFmtId="0" fontId="7" fillId="0" borderId="2" xfId="0" applyFont="1" applyBorder="1" applyAlignment="1">
      <alignment horizontal="left" vertical="center" wrapText="1"/>
    </xf>
    <xf numFmtId="2" fontId="30" fillId="0" borderId="2" xfId="0" applyNumberFormat="1" applyFont="1" applyBorder="1" applyAlignment="1">
      <alignment wrapText="1"/>
    </xf>
    <xf numFmtId="0" fontId="3" fillId="12" borderId="3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horizontal="center" vertical="center" wrapText="1"/>
    </xf>
    <xf numFmtId="49" fontId="30" fillId="0" borderId="2" xfId="0" applyNumberFormat="1" applyFont="1" applyFill="1" applyBorder="1" applyAlignment="1">
      <alignment horizontal="left" vertical="center" wrapText="1"/>
    </xf>
    <xf numFmtId="4" fontId="21" fillId="2" borderId="2" xfId="0" applyNumberFormat="1" applyFont="1" applyFill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4" fontId="1" fillId="0" borderId="2" xfId="0" applyNumberFormat="1" applyFont="1" applyFill="1" applyBorder="1" applyAlignment="1">
      <alignment vertical="center"/>
    </xf>
    <xf numFmtId="4" fontId="1" fillId="2" borderId="2" xfId="0" applyNumberFormat="1" applyFont="1" applyFill="1" applyBorder="1" applyAlignment="1">
      <alignment vertical="center"/>
    </xf>
    <xf numFmtId="4" fontId="21" fillId="0" borderId="2" xfId="0" applyNumberFormat="1" applyFont="1" applyFill="1" applyBorder="1" applyAlignment="1">
      <alignment vertical="center"/>
    </xf>
    <xf numFmtId="4" fontId="3" fillId="6" borderId="2" xfId="0" applyNumberFormat="1" applyFont="1" applyFill="1" applyBorder="1" applyAlignment="1">
      <alignment horizontal="right" vertical="center"/>
    </xf>
    <xf numFmtId="4" fontId="3" fillId="14" borderId="2" xfId="0" applyNumberFormat="1" applyFont="1" applyFill="1" applyBorder="1" applyAlignment="1">
      <alignment vertical="center"/>
    </xf>
    <xf numFmtId="4" fontId="3" fillId="9" borderId="2" xfId="0" applyNumberFormat="1" applyFont="1" applyFill="1" applyBorder="1" applyAlignment="1">
      <alignment vertical="center"/>
    </xf>
    <xf numFmtId="0" fontId="7" fillId="0" borderId="1" xfId="0" applyFont="1" applyBorder="1" applyAlignment="1">
      <alignment vertical="top" wrapText="1"/>
    </xf>
    <xf numFmtId="4" fontId="3" fillId="8" borderId="2" xfId="0" applyNumberFormat="1" applyFont="1" applyFill="1" applyBorder="1" applyAlignment="1">
      <alignment vertical="center"/>
    </xf>
    <xf numFmtId="4" fontId="1" fillId="2" borderId="2" xfId="0" applyNumberFormat="1" applyFont="1" applyFill="1" applyBorder="1" applyAlignment="1">
      <alignment horizontal="right" vertical="center"/>
    </xf>
    <xf numFmtId="4" fontId="1" fillId="2" borderId="2" xfId="0" applyNumberFormat="1" applyFont="1" applyFill="1" applyBorder="1"/>
    <xf numFmtId="4" fontId="1" fillId="0" borderId="2" xfId="0" applyNumberFormat="1" applyFont="1" applyBorder="1"/>
    <xf numFmtId="4" fontId="3" fillId="7" borderId="2" xfId="0" applyNumberFormat="1" applyFont="1" applyFill="1" applyBorder="1" applyAlignment="1">
      <alignment vertical="center"/>
    </xf>
    <xf numFmtId="4" fontId="7" fillId="2" borderId="2" xfId="0" applyNumberFormat="1" applyFont="1" applyFill="1" applyBorder="1" applyAlignment="1">
      <alignment vertical="center"/>
    </xf>
    <xf numFmtId="4" fontId="9" fillId="2" borderId="2" xfId="0" applyNumberFormat="1" applyFont="1" applyFill="1" applyBorder="1" applyAlignment="1">
      <alignment vertical="center"/>
    </xf>
    <xf numFmtId="0" fontId="7" fillId="0" borderId="5" xfId="0" applyFont="1" applyFill="1" applyBorder="1" applyAlignment="1">
      <alignment vertical="center" wrapText="1"/>
    </xf>
    <xf numFmtId="0" fontId="7" fillId="0" borderId="12" xfId="0" applyFont="1" applyFill="1" applyBorder="1" applyAlignment="1">
      <alignment vertical="center" wrapText="1"/>
    </xf>
    <xf numFmtId="0" fontId="18" fillId="0" borderId="5" xfId="0" applyFont="1" applyBorder="1" applyAlignment="1">
      <alignment wrapText="1"/>
    </xf>
    <xf numFmtId="4" fontId="16" fillId="2" borderId="2" xfId="0" applyNumberFormat="1" applyFont="1" applyFill="1" applyBorder="1" applyAlignment="1">
      <alignment horizontal="right" wrapText="1"/>
    </xf>
    <xf numFmtId="4" fontId="16" fillId="2" borderId="2" xfId="0" applyNumberFormat="1" applyFont="1" applyFill="1" applyBorder="1" applyAlignment="1">
      <alignment horizontal="right"/>
    </xf>
    <xf numFmtId="4" fontId="1" fillId="0" borderId="2" xfId="0" applyNumberFormat="1" applyFont="1" applyFill="1" applyBorder="1"/>
    <xf numFmtId="4" fontId="1" fillId="0" borderId="2" xfId="0" applyNumberFormat="1" applyFont="1" applyFill="1" applyBorder="1" applyAlignment="1"/>
    <xf numFmtId="4" fontId="16" fillId="2" borderId="2" xfId="0" applyNumberFormat="1" applyFont="1" applyFill="1" applyBorder="1" applyAlignment="1">
      <alignment horizontal="right" vertical="center" wrapText="1"/>
    </xf>
    <xf numFmtId="4" fontId="16" fillId="2" borderId="2" xfId="0" applyNumberFormat="1" applyFont="1" applyFill="1" applyBorder="1" applyAlignment="1">
      <alignment horizontal="right" vertical="center"/>
    </xf>
    <xf numFmtId="4" fontId="3" fillId="5" borderId="2" xfId="0" applyNumberFormat="1" applyFont="1" applyFill="1" applyBorder="1" applyAlignment="1">
      <alignment vertical="center"/>
    </xf>
    <xf numFmtId="4" fontId="3" fillId="0" borderId="2" xfId="0" applyNumberFormat="1" applyFont="1" applyFill="1" applyBorder="1" applyAlignment="1">
      <alignment vertical="center"/>
    </xf>
    <xf numFmtId="4" fontId="7" fillId="0" borderId="2" xfId="0" applyNumberFormat="1" applyFont="1" applyFill="1" applyBorder="1" applyAlignment="1">
      <alignment vertical="center"/>
    </xf>
    <xf numFmtId="4" fontId="9" fillId="0" borderId="2" xfId="0" applyNumberFormat="1" applyFont="1" applyFill="1" applyBorder="1" applyAlignment="1">
      <alignment vertical="center"/>
    </xf>
    <xf numFmtId="4" fontId="1" fillId="0" borderId="2" xfId="0" applyNumberFormat="1" applyFont="1" applyFill="1" applyBorder="1" applyAlignment="1">
      <alignment horizontal="right" vertical="center"/>
    </xf>
    <xf numFmtId="4" fontId="1" fillId="0" borderId="2" xfId="0" applyNumberFormat="1" applyFont="1" applyBorder="1" applyAlignment="1">
      <alignment horizontal="right" vertical="center"/>
    </xf>
    <xf numFmtId="4" fontId="1" fillId="2" borderId="2" xfId="0" applyNumberFormat="1" applyFont="1" applyFill="1" applyBorder="1" applyAlignment="1">
      <alignment vertical="center" wrapText="1"/>
    </xf>
    <xf numFmtId="4" fontId="3" fillId="12" borderId="2" xfId="0" applyNumberFormat="1" applyFont="1" applyFill="1" applyBorder="1" applyAlignment="1">
      <alignment vertical="center"/>
    </xf>
    <xf numFmtId="0" fontId="3" fillId="12" borderId="9" xfId="0" applyFont="1" applyFill="1" applyBorder="1" applyAlignment="1">
      <alignment vertical="center" wrapText="1"/>
    </xf>
    <xf numFmtId="0" fontId="3" fillId="12" borderId="1" xfId="0" applyFont="1" applyFill="1" applyBorder="1" applyAlignment="1">
      <alignment vertical="center" wrapText="1"/>
    </xf>
    <xf numFmtId="4" fontId="1" fillId="2" borderId="2" xfId="0" applyNumberFormat="1" applyFont="1" applyFill="1" applyBorder="1" applyAlignment="1">
      <alignment horizontal="right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right" vertical="center" wrapText="1"/>
    </xf>
    <xf numFmtId="4" fontId="16" fillId="2" borderId="2" xfId="1" applyNumberFormat="1" applyFont="1" applyFill="1" applyBorder="1" applyAlignment="1">
      <alignment vertical="center" wrapText="1"/>
    </xf>
    <xf numFmtId="4" fontId="16" fillId="0" borderId="2" xfId="1" applyNumberFormat="1" applyFont="1" applyBorder="1" applyAlignment="1">
      <alignment vertical="center" wrapText="1"/>
    </xf>
    <xf numFmtId="4" fontId="3" fillId="13" borderId="2" xfId="0" applyNumberFormat="1" applyFont="1" applyFill="1" applyBorder="1" applyAlignment="1">
      <alignment vertical="center"/>
    </xf>
    <xf numFmtId="0" fontId="11" fillId="2" borderId="2" xfId="0" applyFont="1" applyFill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9" fillId="13" borderId="2" xfId="0" applyFont="1" applyFill="1" applyBorder="1" applyAlignment="1">
      <alignment horizontal="right"/>
    </xf>
    <xf numFmtId="0" fontId="7" fillId="0" borderId="3" xfId="0" applyFont="1" applyBorder="1" applyAlignment="1">
      <alignment horizontal="center" vertical="center" wrapText="1"/>
    </xf>
    <xf numFmtId="4" fontId="1" fillId="0" borderId="0" xfId="0" applyNumberFormat="1" applyFont="1"/>
    <xf numFmtId="4" fontId="1" fillId="2" borderId="2" xfId="0" applyNumberFormat="1" applyFont="1" applyFill="1" applyBorder="1" applyAlignment="1"/>
    <xf numFmtId="4" fontId="1" fillId="0" borderId="2" xfId="0" applyNumberFormat="1" applyFont="1" applyBorder="1" applyAlignment="1"/>
    <xf numFmtId="4" fontId="1" fillId="2" borderId="2" xfId="0" applyNumberFormat="1" applyFont="1" applyFill="1" applyBorder="1" applyAlignment="1">
      <alignment horizontal="right" wrapText="1"/>
    </xf>
    <xf numFmtId="4" fontId="2" fillId="0" borderId="2" xfId="0" applyNumberFormat="1" applyFont="1" applyBorder="1" applyAlignment="1"/>
    <xf numFmtId="4" fontId="1" fillId="0" borderId="2" xfId="0" applyNumberFormat="1" applyFont="1" applyBorder="1" applyAlignment="1">
      <alignment horizontal="right"/>
    </xf>
    <xf numFmtId="0" fontId="7" fillId="0" borderId="2" xfId="0" applyFont="1" applyFill="1" applyBorder="1" applyAlignment="1">
      <alignment horizontal="left" vertical="center" wrapText="1"/>
    </xf>
    <xf numFmtId="0" fontId="9" fillId="13" borderId="3" xfId="0" applyFont="1" applyFill="1" applyBorder="1" applyAlignment="1">
      <alignment horizontal="center"/>
    </xf>
    <xf numFmtId="0" fontId="9" fillId="13" borderId="9" xfId="0" applyFont="1" applyFill="1" applyBorder="1" applyAlignment="1">
      <alignment horizontal="center"/>
    </xf>
    <xf numFmtId="0" fontId="9" fillId="13" borderId="2" xfId="0" applyFont="1" applyFill="1" applyBorder="1" applyAlignment="1">
      <alignment horizontal="right"/>
    </xf>
    <xf numFmtId="164" fontId="13" fillId="0" borderId="5" xfId="0" applyNumberFormat="1" applyFont="1" applyBorder="1" applyAlignment="1">
      <alignment horizontal="center" vertical="center" wrapText="1"/>
    </xf>
    <xf numFmtId="164" fontId="13" fillId="0" borderId="7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right"/>
    </xf>
    <xf numFmtId="0" fontId="3" fillId="5" borderId="9" xfId="0" applyFont="1" applyFill="1" applyBorder="1" applyAlignment="1">
      <alignment horizontal="right"/>
    </xf>
    <xf numFmtId="0" fontId="3" fillId="5" borderId="1" xfId="0" applyFont="1" applyFill="1" applyBorder="1" applyAlignment="1">
      <alignment horizontal="right"/>
    </xf>
    <xf numFmtId="0" fontId="7" fillId="0" borderId="2" xfId="0" applyFont="1" applyBorder="1" applyAlignment="1">
      <alignment horizont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9" fillId="7" borderId="2" xfId="0" applyFont="1" applyFill="1" applyBorder="1" applyAlignment="1">
      <alignment horizontal="righ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wrapText="1"/>
    </xf>
    <xf numFmtId="0" fontId="19" fillId="0" borderId="10" xfId="0" applyFont="1" applyBorder="1" applyAlignment="1">
      <alignment horizontal="center" wrapText="1"/>
    </xf>
    <xf numFmtId="0" fontId="19" fillId="0" borderId="11" xfId="0" applyFont="1" applyBorder="1" applyAlignment="1">
      <alignment horizontal="center" wrapText="1"/>
    </xf>
    <xf numFmtId="0" fontId="7" fillId="0" borderId="2" xfId="0" applyFont="1" applyFill="1" applyBorder="1" applyAlignment="1">
      <alignment horizontal="center" vertical="center" wrapText="1"/>
    </xf>
    <xf numFmtId="0" fontId="9" fillId="9" borderId="2" xfId="0" applyFont="1" applyFill="1" applyBorder="1" applyAlignment="1">
      <alignment horizontal="right" vertical="center" wrapText="1"/>
    </xf>
    <xf numFmtId="0" fontId="3" fillId="10" borderId="3" xfId="0" applyFont="1" applyFill="1" applyBorder="1" applyAlignment="1">
      <alignment horizontal="left" vertical="top" wrapText="1"/>
    </xf>
    <xf numFmtId="0" fontId="3" fillId="10" borderId="9" xfId="0" applyFont="1" applyFill="1" applyBorder="1" applyAlignment="1">
      <alignment horizontal="left" vertical="top" wrapText="1"/>
    </xf>
    <xf numFmtId="0" fontId="3" fillId="10" borderId="1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/>
    </xf>
    <xf numFmtId="0" fontId="9" fillId="3" borderId="2" xfId="0" applyFont="1" applyFill="1" applyBorder="1" applyAlignment="1">
      <alignment horizontal="right"/>
    </xf>
    <xf numFmtId="0" fontId="3" fillId="8" borderId="3" xfId="0" applyFont="1" applyFill="1" applyBorder="1" applyAlignment="1">
      <alignment horizontal="left" vertical="top" wrapText="1"/>
    </xf>
    <xf numFmtId="0" fontId="3" fillId="8" borderId="9" xfId="0" applyFont="1" applyFill="1" applyBorder="1" applyAlignment="1">
      <alignment horizontal="left" vertical="top" wrapText="1"/>
    </xf>
    <xf numFmtId="0" fontId="3" fillId="8" borderId="1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9" fillId="9" borderId="2" xfId="0" applyFont="1" applyFill="1" applyBorder="1" applyAlignment="1">
      <alignment horizontal="right" wrapText="1"/>
    </xf>
    <xf numFmtId="0" fontId="1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9" fillId="6" borderId="3" xfId="0" applyFont="1" applyFill="1" applyBorder="1" applyAlignment="1">
      <alignment horizontal="left" vertical="center"/>
    </xf>
    <xf numFmtId="0" fontId="9" fillId="6" borderId="9" xfId="0" applyFont="1" applyFill="1" applyBorder="1" applyAlignment="1">
      <alignment horizontal="left" vertical="center"/>
    </xf>
    <xf numFmtId="0" fontId="9" fillId="6" borderId="1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3" fillId="14" borderId="3" xfId="0" applyFont="1" applyFill="1" applyBorder="1" applyAlignment="1">
      <alignment horizontal="left" vertical="center" wrapText="1"/>
    </xf>
    <xf numFmtId="0" fontId="3" fillId="14" borderId="9" xfId="0" applyFont="1" applyFill="1" applyBorder="1" applyAlignment="1">
      <alignment horizontal="left" vertical="center" wrapText="1"/>
    </xf>
    <xf numFmtId="0" fontId="3" fillId="14" borderId="1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2" xfId="0" applyFont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right" vertical="center"/>
    </xf>
    <xf numFmtId="0" fontId="3" fillId="7" borderId="3" xfId="0" applyFont="1" applyFill="1" applyBorder="1" applyAlignment="1">
      <alignment horizontal="left" vertical="top" wrapText="1"/>
    </xf>
    <xf numFmtId="0" fontId="3" fillId="7" borderId="9" xfId="0" applyFont="1" applyFill="1" applyBorder="1" applyAlignment="1">
      <alignment horizontal="left" vertical="top" wrapText="1"/>
    </xf>
    <xf numFmtId="0" fontId="3" fillId="7" borderId="1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left" wrapText="1"/>
    </xf>
    <xf numFmtId="0" fontId="7" fillId="0" borderId="6" xfId="0" applyFont="1" applyFill="1" applyBorder="1" applyAlignment="1">
      <alignment horizontal="left" vertical="top" wrapText="1"/>
    </xf>
    <xf numFmtId="0" fontId="7" fillId="0" borderId="8" xfId="0" applyFont="1" applyFill="1" applyBorder="1" applyAlignment="1">
      <alignment horizontal="left" vertical="top" wrapText="1"/>
    </xf>
    <xf numFmtId="0" fontId="7" fillId="0" borderId="2" xfId="0" applyFont="1" applyBorder="1" applyAlignment="1">
      <alignment vertical="center" wrapText="1"/>
    </xf>
    <xf numFmtId="0" fontId="9" fillId="3" borderId="2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Fill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65" fontId="3" fillId="13" borderId="3" xfId="0" applyNumberFormat="1" applyFont="1" applyFill="1" applyBorder="1" applyAlignment="1">
      <alignment horizontal="center" vertical="center"/>
    </xf>
    <xf numFmtId="165" fontId="3" fillId="13" borderId="9" xfId="0" applyNumberFormat="1" applyFont="1" applyFill="1" applyBorder="1" applyAlignment="1">
      <alignment horizontal="center" vertical="center"/>
    </xf>
    <xf numFmtId="165" fontId="3" fillId="13" borderId="1" xfId="0" applyNumberFormat="1" applyFont="1" applyFill="1" applyBorder="1" applyAlignment="1">
      <alignment horizontal="center" vertical="center"/>
    </xf>
    <xf numFmtId="0" fontId="3" fillId="12" borderId="3" xfId="0" applyFont="1" applyFill="1" applyBorder="1" applyAlignment="1">
      <alignment horizontal="center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 wrapText="1"/>
    </xf>
    <xf numFmtId="165" fontId="3" fillId="13" borderId="3" xfId="0" applyNumberFormat="1" applyFont="1" applyFill="1" applyBorder="1" applyAlignment="1">
      <alignment horizontal="center" vertical="center" wrapText="1"/>
    </xf>
    <xf numFmtId="165" fontId="3" fillId="13" borderId="9" xfId="0" applyNumberFormat="1" applyFont="1" applyFill="1" applyBorder="1" applyAlignment="1">
      <alignment horizontal="center" vertical="center" wrapText="1"/>
    </xf>
    <xf numFmtId="165" fontId="3" fillId="13" borderId="1" xfId="0" applyNumberFormat="1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left" vertical="top" wrapText="1"/>
    </xf>
    <xf numFmtId="0" fontId="7" fillId="0" borderId="11" xfId="0" applyFont="1" applyFill="1" applyBorder="1" applyAlignment="1">
      <alignment horizontal="left" vertical="top" wrapText="1"/>
    </xf>
    <xf numFmtId="0" fontId="3" fillId="13" borderId="3" xfId="0" applyFont="1" applyFill="1" applyBorder="1" applyAlignment="1">
      <alignment horizontal="left" vertical="top" wrapText="1"/>
    </xf>
    <xf numFmtId="0" fontId="3" fillId="13" borderId="9" xfId="0" applyFont="1" applyFill="1" applyBorder="1" applyAlignment="1">
      <alignment horizontal="left" vertical="top" wrapText="1"/>
    </xf>
    <xf numFmtId="0" fontId="3" fillId="13" borderId="1" xfId="0" applyFont="1" applyFill="1" applyBorder="1" applyAlignment="1">
      <alignment horizontal="left" vertical="top" wrapText="1"/>
    </xf>
    <xf numFmtId="0" fontId="3" fillId="12" borderId="3" xfId="0" applyFont="1" applyFill="1" applyBorder="1" applyAlignment="1">
      <alignment horizontal="left" vertical="center" wrapText="1"/>
    </xf>
    <xf numFmtId="0" fontId="3" fillId="12" borderId="9" xfId="0" applyFont="1" applyFill="1" applyBorder="1" applyAlignment="1">
      <alignment horizontal="left" vertical="center" wrapText="1"/>
    </xf>
    <xf numFmtId="0" fontId="3" fillId="12" borderId="1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/>
    </xf>
    <xf numFmtId="165" fontId="3" fillId="5" borderId="3" xfId="0" applyNumberFormat="1" applyFont="1" applyFill="1" applyBorder="1" applyAlignment="1">
      <alignment horizontal="center"/>
    </xf>
    <xf numFmtId="165" fontId="3" fillId="5" borderId="1" xfId="0" applyNumberFormat="1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top" wrapText="1"/>
    </xf>
    <xf numFmtId="0" fontId="32" fillId="2" borderId="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right" vertical="center" wrapText="1"/>
    </xf>
    <xf numFmtId="0" fontId="3" fillId="14" borderId="3" xfId="0" applyFont="1" applyFill="1" applyBorder="1" applyAlignment="1">
      <alignment horizontal="left" vertical="top" wrapText="1"/>
    </xf>
    <xf numFmtId="0" fontId="3" fillId="14" borderId="9" xfId="0" applyFont="1" applyFill="1" applyBorder="1" applyAlignment="1">
      <alignment horizontal="left" vertical="top" wrapText="1"/>
    </xf>
    <xf numFmtId="0" fontId="3" fillId="14" borderId="1" xfId="0" applyFont="1" applyFill="1" applyBorder="1" applyAlignment="1">
      <alignment horizontal="left" vertical="top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8" xfId="0" applyFont="1" applyFill="1" applyBorder="1" applyAlignment="1">
      <alignment horizontal="center" vertical="top" wrapText="1"/>
    </xf>
    <xf numFmtId="0" fontId="7" fillId="2" borderId="10" xfId="0" applyFont="1" applyFill="1" applyBorder="1" applyAlignment="1">
      <alignment horizontal="center" vertical="top" wrapText="1"/>
    </xf>
    <xf numFmtId="0" fontId="7" fillId="2" borderId="11" xfId="0" applyFont="1" applyFill="1" applyBorder="1" applyAlignment="1">
      <alignment horizontal="center" vertical="top" wrapText="1"/>
    </xf>
    <xf numFmtId="0" fontId="19" fillId="0" borderId="9" xfId="0" applyFont="1" applyBorder="1" applyAlignment="1">
      <alignment horizontal="center" wrapText="1"/>
    </xf>
    <xf numFmtId="0" fontId="19" fillId="0" borderId="1" xfId="0" applyFont="1" applyBorder="1" applyAlignment="1">
      <alignment horizont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left" vertical="center" wrapText="1"/>
    </xf>
    <xf numFmtId="0" fontId="3" fillId="9" borderId="9" xfId="0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colors>
    <mruColors>
      <color rgb="FFCCFFFF"/>
      <color rgb="FFCCFFCC"/>
      <color rgb="FFFFFFCC"/>
      <color rgb="FFCCCC00"/>
      <color rgb="FF9966FF"/>
      <color rgb="FFCC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59"/>
  <sheetViews>
    <sheetView tabSelected="1" view="pageBreakPreview" topLeftCell="B1" zoomScale="120" zoomScaleNormal="120" zoomScaleSheetLayoutView="120" workbookViewId="0">
      <selection activeCell="H159" sqref="H159:H162"/>
    </sheetView>
  </sheetViews>
  <sheetFormatPr defaultRowHeight="11.25" x14ac:dyDescent="0.2"/>
  <cols>
    <col min="1" max="1" width="17.85546875" style="2" hidden="1" customWidth="1"/>
    <col min="2" max="2" width="14" style="2" customWidth="1"/>
    <col min="3" max="3" width="15.28515625" style="2" customWidth="1"/>
    <col min="4" max="4" width="6.28515625" style="2" hidden="1" customWidth="1"/>
    <col min="5" max="5" width="12.5703125" style="2" customWidth="1"/>
    <col min="6" max="6" width="9.7109375" style="2" customWidth="1"/>
    <col min="7" max="7" width="11" style="2" customWidth="1"/>
    <col min="8" max="8" width="12.5703125" style="2" customWidth="1"/>
    <col min="9" max="9" width="9.7109375" style="2" customWidth="1"/>
    <col min="10" max="10" width="10.5703125" style="2" customWidth="1"/>
    <col min="11" max="12" width="9.7109375" style="2" customWidth="1"/>
    <col min="13" max="13" width="10.5703125" style="2" customWidth="1"/>
    <col min="14" max="14" width="9.7109375" style="2" customWidth="1"/>
    <col min="15" max="15" width="13.140625" style="21" customWidth="1"/>
    <col min="16" max="16" width="11" style="6" customWidth="1"/>
    <col min="17" max="17" width="9.140625" style="2"/>
    <col min="18" max="18" width="10.85546875" style="2" bestFit="1" customWidth="1"/>
    <col min="19" max="19" width="10" style="2" bestFit="1" customWidth="1"/>
    <col min="20" max="16384" width="9.140625" style="2"/>
  </cols>
  <sheetData>
    <row r="1" spans="1:21" ht="15" customHeight="1" x14ac:dyDescent="0.2">
      <c r="B1" s="8" t="s">
        <v>302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P1" s="10"/>
    </row>
    <row r="2" spans="1:21" ht="16.5" customHeight="1" x14ac:dyDescent="0.2">
      <c r="B2" s="8" t="s">
        <v>303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P2" s="10"/>
    </row>
    <row r="3" spans="1:21" ht="15" customHeight="1" x14ac:dyDescent="0.2">
      <c r="A3" s="363" t="s">
        <v>5</v>
      </c>
      <c r="B3" s="363"/>
      <c r="C3" s="363"/>
      <c r="D3" s="363"/>
      <c r="E3" s="363"/>
      <c r="F3" s="363"/>
      <c r="G3" s="363"/>
      <c r="H3" s="363"/>
      <c r="I3" s="363"/>
      <c r="J3" s="363"/>
      <c r="K3" s="363"/>
      <c r="L3" s="363"/>
      <c r="M3" s="363"/>
      <c r="N3" s="363"/>
      <c r="O3" s="363"/>
      <c r="P3" s="10"/>
    </row>
    <row r="4" spans="1:21" ht="33" customHeight="1" x14ac:dyDescent="0.2">
      <c r="A4" s="364" t="s">
        <v>304</v>
      </c>
      <c r="B4" s="364"/>
      <c r="C4" s="364"/>
      <c r="D4" s="364"/>
      <c r="E4" s="364"/>
      <c r="F4" s="364"/>
      <c r="G4" s="364"/>
      <c r="H4" s="364"/>
      <c r="I4" s="364"/>
      <c r="J4" s="364"/>
      <c r="K4" s="364"/>
      <c r="L4" s="364"/>
      <c r="M4" s="364"/>
      <c r="N4" s="364"/>
      <c r="O4" s="364"/>
      <c r="P4" s="10"/>
    </row>
    <row r="5" spans="1:21" ht="14.25" customHeight="1" x14ac:dyDescent="0.2">
      <c r="A5" s="9"/>
      <c r="B5" s="365" t="s">
        <v>305</v>
      </c>
      <c r="C5" s="365"/>
      <c r="D5" s="365"/>
      <c r="E5" s="365"/>
      <c r="F5" s="365"/>
      <c r="G5" s="365"/>
      <c r="H5" s="365"/>
      <c r="I5" s="365"/>
      <c r="J5" s="365"/>
      <c r="K5" s="365"/>
      <c r="L5" s="365"/>
      <c r="M5" s="9"/>
      <c r="N5" s="9"/>
      <c r="O5" s="22" t="s">
        <v>301</v>
      </c>
      <c r="P5" s="22"/>
    </row>
    <row r="6" spans="1:21" ht="39" customHeight="1" x14ac:dyDescent="0.2">
      <c r="A6" s="342" t="s">
        <v>31</v>
      </c>
      <c r="B6" s="366" t="s">
        <v>3</v>
      </c>
      <c r="C6" s="366" t="s">
        <v>4</v>
      </c>
      <c r="D6" s="367"/>
      <c r="E6" s="366" t="s">
        <v>306</v>
      </c>
      <c r="F6" s="366"/>
      <c r="G6" s="366"/>
      <c r="H6" s="366"/>
      <c r="I6" s="366"/>
      <c r="J6" s="316" t="s">
        <v>307</v>
      </c>
      <c r="K6" s="316"/>
      <c r="L6" s="316"/>
      <c r="M6" s="316"/>
      <c r="N6" s="316"/>
      <c r="O6" s="366" t="s">
        <v>43</v>
      </c>
      <c r="P6" s="316" t="s">
        <v>308</v>
      </c>
      <c r="Q6" s="1"/>
      <c r="R6" s="1"/>
      <c r="S6" s="1"/>
      <c r="T6" s="1"/>
      <c r="U6" s="1"/>
    </row>
    <row r="7" spans="1:21" ht="15" customHeight="1" x14ac:dyDescent="0.2">
      <c r="A7" s="413"/>
      <c r="B7" s="366"/>
      <c r="C7" s="366"/>
      <c r="D7" s="367"/>
      <c r="E7" s="366" t="s">
        <v>1</v>
      </c>
      <c r="F7" s="366" t="s">
        <v>2</v>
      </c>
      <c r="G7" s="366"/>
      <c r="H7" s="366"/>
      <c r="I7" s="366"/>
      <c r="J7" s="366" t="s">
        <v>1</v>
      </c>
      <c r="K7" s="366" t="s">
        <v>2</v>
      </c>
      <c r="L7" s="366"/>
      <c r="M7" s="366"/>
      <c r="N7" s="366"/>
      <c r="O7" s="366"/>
      <c r="P7" s="316"/>
      <c r="Q7" s="1"/>
      <c r="R7" s="1"/>
      <c r="S7" s="1"/>
      <c r="T7" s="1"/>
      <c r="U7" s="1"/>
    </row>
    <row r="8" spans="1:21" x14ac:dyDescent="0.2">
      <c r="A8" s="343"/>
      <c r="B8" s="366"/>
      <c r="C8" s="366"/>
      <c r="D8" s="367"/>
      <c r="E8" s="366"/>
      <c r="F8" s="51" t="s">
        <v>47</v>
      </c>
      <c r="G8" s="51" t="s">
        <v>48</v>
      </c>
      <c r="H8" s="51" t="s">
        <v>49</v>
      </c>
      <c r="I8" s="51" t="s">
        <v>0</v>
      </c>
      <c r="J8" s="366"/>
      <c r="K8" s="51" t="s">
        <v>47</v>
      </c>
      <c r="L8" s="51" t="s">
        <v>48</v>
      </c>
      <c r="M8" s="51" t="s">
        <v>49</v>
      </c>
      <c r="N8" s="51" t="s">
        <v>0</v>
      </c>
      <c r="O8" s="366"/>
      <c r="P8" s="316"/>
      <c r="Q8" s="1"/>
      <c r="R8" s="1"/>
      <c r="S8" s="1"/>
      <c r="T8" s="1"/>
      <c r="U8" s="1"/>
    </row>
    <row r="9" spans="1:21" x14ac:dyDescent="0.2">
      <c r="A9" s="11"/>
      <c r="B9" s="53">
        <v>1</v>
      </c>
      <c r="C9" s="53">
        <v>2</v>
      </c>
      <c r="D9" s="53"/>
      <c r="E9" s="53">
        <v>3</v>
      </c>
      <c r="F9" s="53">
        <v>4</v>
      </c>
      <c r="G9" s="53">
        <v>5</v>
      </c>
      <c r="H9" s="53">
        <v>6</v>
      </c>
      <c r="I9" s="53">
        <v>7</v>
      </c>
      <c r="J9" s="53">
        <v>8</v>
      </c>
      <c r="K9" s="53">
        <v>9</v>
      </c>
      <c r="L9" s="53">
        <v>10</v>
      </c>
      <c r="M9" s="53">
        <v>11</v>
      </c>
      <c r="N9" s="53">
        <v>12</v>
      </c>
      <c r="O9" s="23">
        <v>13</v>
      </c>
      <c r="P9" s="53">
        <v>15</v>
      </c>
      <c r="Q9" s="1"/>
      <c r="R9" s="1"/>
      <c r="S9" s="1"/>
      <c r="T9" s="1"/>
      <c r="U9" s="1"/>
    </row>
    <row r="10" spans="1:21" ht="24.75" customHeight="1" x14ac:dyDescent="0.2">
      <c r="A10" s="337" t="s">
        <v>26</v>
      </c>
      <c r="B10" s="338"/>
      <c r="C10" s="339"/>
      <c r="D10" s="82"/>
      <c r="E10" s="242">
        <f>E11+E17+E60+E70+E78+E108+E133+E201</f>
        <v>252905737.36999997</v>
      </c>
      <c r="F10" s="242">
        <f>F11+F17+F60+F70+F78+F108+F133+F201</f>
        <v>4364620.5999999996</v>
      </c>
      <c r="G10" s="242">
        <f>G11+G17+G60+G70+G78+G108+G133+G201</f>
        <v>48357356.439999998</v>
      </c>
      <c r="H10" s="242">
        <f>H11+H17+H60+H70+H78+H108+H133+H201</f>
        <v>200183760.32999998</v>
      </c>
      <c r="I10" s="242">
        <v>0</v>
      </c>
      <c r="J10" s="242">
        <f>J17+J133+J108+J78+J11+J201+J70+J60</f>
        <v>55966859.610000007</v>
      </c>
      <c r="K10" s="242">
        <f>K17+K133+K108+K78+K11+K201+K70+K60</f>
        <v>0</v>
      </c>
      <c r="L10" s="242">
        <f>L17+L133+L108+L78+L11+L201+L70+L60</f>
        <v>2939733</v>
      </c>
      <c r="M10" s="242">
        <f>M17+M133+M108+M78+M11+M201+M70+M60</f>
        <v>53027126.610000007</v>
      </c>
      <c r="N10" s="242">
        <f>N17+N133+N108+N78+N11+N201+N70+N60</f>
        <v>0</v>
      </c>
      <c r="O10" s="153"/>
      <c r="P10" s="154">
        <f t="shared" ref="P10:P28" si="0">E10-J10</f>
        <v>196938877.75999996</v>
      </c>
      <c r="Q10" s="1"/>
      <c r="R10" s="1"/>
      <c r="S10" s="1"/>
      <c r="T10" s="1"/>
      <c r="U10" s="1"/>
    </row>
    <row r="11" spans="1:21" ht="25.5" customHeight="1" x14ac:dyDescent="0.2">
      <c r="A11" s="344" t="s">
        <v>358</v>
      </c>
      <c r="B11" s="345"/>
      <c r="C11" s="346"/>
      <c r="D11" s="225"/>
      <c r="E11" s="243">
        <f>SUM(E12:E16)</f>
        <v>684000</v>
      </c>
      <c r="F11" s="243">
        <f t="shared" ref="F11:L11" si="1">SUM(F12:F16)</f>
        <v>0</v>
      </c>
      <c r="G11" s="243">
        <f t="shared" si="1"/>
        <v>0</v>
      </c>
      <c r="H11" s="243">
        <f>SUM(H12:H16)</f>
        <v>684000</v>
      </c>
      <c r="I11" s="243">
        <f t="shared" si="1"/>
        <v>0</v>
      </c>
      <c r="J11" s="243">
        <f t="shared" si="1"/>
        <v>156930</v>
      </c>
      <c r="K11" s="243">
        <f t="shared" si="1"/>
        <v>0</v>
      </c>
      <c r="L11" s="243">
        <f t="shared" si="1"/>
        <v>0</v>
      </c>
      <c r="M11" s="243">
        <f>SUM(M12:M16)</f>
        <v>156930</v>
      </c>
      <c r="N11" s="243">
        <f>SUM(N12:N16)</f>
        <v>0</v>
      </c>
      <c r="O11" s="155"/>
      <c r="P11" s="163">
        <f t="shared" si="0"/>
        <v>527070</v>
      </c>
      <c r="Q11" s="1"/>
      <c r="R11" s="1"/>
      <c r="S11" s="1"/>
      <c r="T11" s="1"/>
      <c r="U11" s="1"/>
    </row>
    <row r="12" spans="1:21" ht="33" customHeight="1" x14ac:dyDescent="0.2">
      <c r="A12" s="58" t="s">
        <v>193</v>
      </c>
      <c r="B12" s="293" t="s">
        <v>22</v>
      </c>
      <c r="C12" s="293"/>
      <c r="D12" s="20"/>
      <c r="E12" s="238">
        <f>H12</f>
        <v>200000</v>
      </c>
      <c r="F12" s="238"/>
      <c r="G12" s="238"/>
      <c r="H12" s="238">
        <v>200000</v>
      </c>
      <c r="I12" s="238"/>
      <c r="J12" s="240">
        <f>M12</f>
        <v>112930</v>
      </c>
      <c r="K12" s="238"/>
      <c r="L12" s="238"/>
      <c r="M12" s="238">
        <v>112930</v>
      </c>
      <c r="N12" s="238"/>
      <c r="O12" s="158" t="s">
        <v>335</v>
      </c>
      <c r="P12" s="159">
        <f t="shared" si="0"/>
        <v>87070</v>
      </c>
      <c r="Q12" s="1"/>
      <c r="R12" s="1"/>
      <c r="S12" s="1"/>
      <c r="T12" s="1"/>
      <c r="U12" s="1"/>
    </row>
    <row r="13" spans="1:21" ht="24.75" hidden="1" customHeight="1" x14ac:dyDescent="0.2">
      <c r="A13" s="58" t="s">
        <v>46</v>
      </c>
      <c r="B13" s="313" t="s">
        <v>30</v>
      </c>
      <c r="C13" s="313"/>
      <c r="D13" s="16"/>
      <c r="E13" s="238">
        <f>H13</f>
        <v>0</v>
      </c>
      <c r="F13" s="238"/>
      <c r="G13" s="238"/>
      <c r="H13" s="238">
        <v>0</v>
      </c>
      <c r="I13" s="238"/>
      <c r="J13" s="240">
        <f>M13</f>
        <v>0</v>
      </c>
      <c r="K13" s="238"/>
      <c r="L13" s="238"/>
      <c r="M13" s="238"/>
      <c r="N13" s="238"/>
      <c r="O13" s="160"/>
      <c r="P13" s="159">
        <f t="shared" si="0"/>
        <v>0</v>
      </c>
      <c r="Q13" s="1"/>
      <c r="R13" s="1"/>
      <c r="S13" s="1"/>
      <c r="T13" s="1"/>
      <c r="U13" s="1"/>
    </row>
    <row r="14" spans="1:21" ht="25.5" hidden="1" customHeight="1" x14ac:dyDescent="0.2">
      <c r="A14" s="342" t="s">
        <v>194</v>
      </c>
      <c r="B14" s="347" t="s">
        <v>80</v>
      </c>
      <c r="C14" s="348"/>
      <c r="D14" s="20"/>
      <c r="E14" s="238">
        <f>H14</f>
        <v>0</v>
      </c>
      <c r="F14" s="238"/>
      <c r="G14" s="238"/>
      <c r="H14" s="238">
        <v>0</v>
      </c>
      <c r="I14" s="238"/>
      <c r="J14" s="240">
        <f>M14</f>
        <v>0</v>
      </c>
      <c r="K14" s="238"/>
      <c r="L14" s="238"/>
      <c r="M14" s="239"/>
      <c r="N14" s="238"/>
      <c r="O14" s="35" t="s">
        <v>291</v>
      </c>
      <c r="P14" s="159">
        <f t="shared" si="0"/>
        <v>0</v>
      </c>
      <c r="Q14" s="1"/>
      <c r="R14" s="1"/>
      <c r="S14" s="1"/>
      <c r="T14" s="1"/>
      <c r="U14" s="1"/>
    </row>
    <row r="15" spans="1:21" ht="54.75" customHeight="1" x14ac:dyDescent="0.2">
      <c r="A15" s="343"/>
      <c r="B15" s="347" t="s">
        <v>309</v>
      </c>
      <c r="C15" s="348"/>
      <c r="D15" s="20"/>
      <c r="E15" s="238">
        <f>H15</f>
        <v>464000</v>
      </c>
      <c r="F15" s="238"/>
      <c r="G15" s="238"/>
      <c r="H15" s="238">
        <v>464000</v>
      </c>
      <c r="I15" s="238"/>
      <c r="J15" s="240">
        <f>M15</f>
        <v>44000</v>
      </c>
      <c r="K15" s="238"/>
      <c r="L15" s="238"/>
      <c r="M15" s="239">
        <v>44000</v>
      </c>
      <c r="N15" s="238"/>
      <c r="O15" s="160" t="s">
        <v>336</v>
      </c>
      <c r="P15" s="159">
        <f t="shared" si="0"/>
        <v>420000</v>
      </c>
      <c r="Q15" s="1"/>
      <c r="R15" s="1"/>
      <c r="S15" s="1"/>
      <c r="T15" s="1"/>
      <c r="U15" s="1"/>
    </row>
    <row r="16" spans="1:21" ht="93.75" customHeight="1" x14ac:dyDescent="0.2">
      <c r="A16" s="58" t="s">
        <v>195</v>
      </c>
      <c r="B16" s="313" t="s">
        <v>23</v>
      </c>
      <c r="C16" s="313"/>
      <c r="D16" s="20"/>
      <c r="E16" s="238">
        <f>H16</f>
        <v>20000</v>
      </c>
      <c r="F16" s="238"/>
      <c r="G16" s="238"/>
      <c r="H16" s="238">
        <v>20000</v>
      </c>
      <c r="I16" s="238"/>
      <c r="J16" s="240">
        <f>M16</f>
        <v>0</v>
      </c>
      <c r="K16" s="238"/>
      <c r="L16" s="238"/>
      <c r="M16" s="239">
        <v>0</v>
      </c>
      <c r="N16" s="238"/>
      <c r="O16" s="35" t="s">
        <v>291</v>
      </c>
      <c r="P16" s="159">
        <f t="shared" si="0"/>
        <v>20000</v>
      </c>
      <c r="Q16" s="1"/>
      <c r="R16" s="1"/>
      <c r="S16" s="1"/>
      <c r="T16" s="1"/>
      <c r="U16" s="1"/>
    </row>
    <row r="17" spans="1:21" ht="26.25" customHeight="1" x14ac:dyDescent="0.2">
      <c r="A17" s="410" t="s">
        <v>359</v>
      </c>
      <c r="B17" s="411"/>
      <c r="C17" s="412"/>
      <c r="D17" s="84"/>
      <c r="E17" s="244">
        <f t="shared" ref="E17:N17" si="2">SUM(E22+E49+E56+E59)</f>
        <v>3278949</v>
      </c>
      <c r="F17" s="244">
        <f t="shared" si="2"/>
        <v>0</v>
      </c>
      <c r="G17" s="244">
        <f t="shared" si="2"/>
        <v>10560</v>
      </c>
      <c r="H17" s="244">
        <f t="shared" si="2"/>
        <v>3268389</v>
      </c>
      <c r="I17" s="244">
        <f t="shared" si="2"/>
        <v>0</v>
      </c>
      <c r="J17" s="244">
        <f t="shared" si="2"/>
        <v>376725.95</v>
      </c>
      <c r="K17" s="244">
        <f t="shared" si="2"/>
        <v>0</v>
      </c>
      <c r="L17" s="244">
        <f t="shared" si="2"/>
        <v>10560</v>
      </c>
      <c r="M17" s="244">
        <f t="shared" si="2"/>
        <v>366165.95</v>
      </c>
      <c r="N17" s="244">
        <f t="shared" si="2"/>
        <v>0</v>
      </c>
      <c r="O17" s="162"/>
      <c r="P17" s="166">
        <f t="shared" si="0"/>
        <v>2902223.05</v>
      </c>
      <c r="Q17" s="1"/>
      <c r="R17" s="1"/>
      <c r="S17" s="1"/>
      <c r="T17" s="1"/>
      <c r="U17" s="1"/>
    </row>
    <row r="18" spans="1:21" ht="18.75" customHeight="1" x14ac:dyDescent="0.2">
      <c r="A18" s="334" t="s">
        <v>128</v>
      </c>
      <c r="B18" s="335"/>
      <c r="C18" s="335"/>
      <c r="D18" s="335"/>
      <c r="E18" s="335"/>
      <c r="F18" s="335"/>
      <c r="G18" s="335"/>
      <c r="H18" s="335"/>
      <c r="I18" s="335"/>
      <c r="J18" s="335"/>
      <c r="K18" s="335"/>
      <c r="L18" s="335"/>
      <c r="M18" s="335"/>
      <c r="N18" s="335"/>
      <c r="O18" s="336"/>
      <c r="P18" s="40">
        <f t="shared" si="0"/>
        <v>0</v>
      </c>
      <c r="Q18" s="1"/>
      <c r="R18" s="1"/>
      <c r="S18" s="1"/>
      <c r="T18" s="1"/>
      <c r="U18" s="1"/>
    </row>
    <row r="19" spans="1:21" ht="42.75" hidden="1" customHeight="1" x14ac:dyDescent="0.2">
      <c r="A19" s="146" t="s">
        <v>198</v>
      </c>
      <c r="B19" s="293" t="s">
        <v>6</v>
      </c>
      <c r="C19" s="293"/>
      <c r="D19" s="145" t="s">
        <v>196</v>
      </c>
      <c r="E19" s="239">
        <f t="shared" ref="E19:E20" si="3">H19</f>
        <v>0</v>
      </c>
      <c r="F19" s="239"/>
      <c r="G19" s="239"/>
      <c r="H19" s="239">
        <v>0</v>
      </c>
      <c r="I19" s="239"/>
      <c r="J19" s="239">
        <f>M19</f>
        <v>0</v>
      </c>
      <c r="K19" s="239"/>
      <c r="L19" s="239"/>
      <c r="M19" s="239"/>
      <c r="N19" s="239"/>
      <c r="O19" s="35" t="s">
        <v>291</v>
      </c>
      <c r="P19" s="165">
        <f t="shared" si="0"/>
        <v>0</v>
      </c>
      <c r="Q19" s="1"/>
      <c r="R19" s="1"/>
      <c r="S19" s="1"/>
      <c r="T19" s="1"/>
      <c r="U19" s="1"/>
    </row>
    <row r="20" spans="1:21" ht="53.25" hidden="1" customHeight="1" x14ac:dyDescent="0.2">
      <c r="A20" s="62"/>
      <c r="B20" s="293" t="s">
        <v>81</v>
      </c>
      <c r="C20" s="293"/>
      <c r="D20" s="20"/>
      <c r="E20" s="239">
        <f t="shared" si="3"/>
        <v>0</v>
      </c>
      <c r="F20" s="239"/>
      <c r="G20" s="239"/>
      <c r="H20" s="239">
        <v>0</v>
      </c>
      <c r="I20" s="239"/>
      <c r="J20" s="239">
        <f>L20+M20</f>
        <v>0</v>
      </c>
      <c r="K20" s="239"/>
      <c r="L20" s="239"/>
      <c r="M20" s="239"/>
      <c r="N20" s="239"/>
      <c r="O20" s="43" t="s">
        <v>84</v>
      </c>
      <c r="P20" s="165">
        <f t="shared" si="0"/>
        <v>0</v>
      </c>
      <c r="Q20" s="1"/>
      <c r="R20" s="1"/>
      <c r="S20" s="1"/>
      <c r="T20" s="1"/>
      <c r="U20" s="1"/>
    </row>
    <row r="21" spans="1:21" ht="28.5" customHeight="1" x14ac:dyDescent="0.2">
      <c r="A21" s="146" t="s">
        <v>197</v>
      </c>
      <c r="B21" s="293" t="s">
        <v>7</v>
      </c>
      <c r="C21" s="293"/>
      <c r="D21" s="145"/>
      <c r="E21" s="239">
        <f>H21</f>
        <v>200000</v>
      </c>
      <c r="F21" s="240"/>
      <c r="G21" s="240"/>
      <c r="H21" s="239">
        <v>200000</v>
      </c>
      <c r="I21" s="239"/>
      <c r="J21" s="239">
        <f>M21</f>
        <v>39820</v>
      </c>
      <c r="K21" s="239"/>
      <c r="L21" s="239"/>
      <c r="M21" s="239">
        <v>39820</v>
      </c>
      <c r="N21" s="239"/>
      <c r="O21" s="164" t="s">
        <v>337</v>
      </c>
      <c r="P21" s="165">
        <f t="shared" si="0"/>
        <v>160180</v>
      </c>
      <c r="Q21" s="1"/>
      <c r="R21" s="1"/>
      <c r="S21" s="1"/>
      <c r="T21" s="1"/>
      <c r="U21" s="1"/>
    </row>
    <row r="22" spans="1:21" ht="20.25" customHeight="1" x14ac:dyDescent="0.2">
      <c r="A22" s="317" t="s">
        <v>131</v>
      </c>
      <c r="B22" s="317"/>
      <c r="C22" s="317"/>
      <c r="D22" s="84"/>
      <c r="E22" s="244">
        <f t="shared" ref="E22:N22" si="4">SUM(E19:E21)</f>
        <v>200000</v>
      </c>
      <c r="F22" s="244">
        <f t="shared" si="4"/>
        <v>0</v>
      </c>
      <c r="G22" s="244">
        <f t="shared" si="4"/>
        <v>0</v>
      </c>
      <c r="H22" s="244">
        <f t="shared" si="4"/>
        <v>200000</v>
      </c>
      <c r="I22" s="244">
        <f>SUM(I19:I21)</f>
        <v>0</v>
      </c>
      <c r="J22" s="244">
        <f t="shared" si="4"/>
        <v>39820</v>
      </c>
      <c r="K22" s="244">
        <f t="shared" si="4"/>
        <v>0</v>
      </c>
      <c r="L22" s="244">
        <f t="shared" si="4"/>
        <v>0</v>
      </c>
      <c r="M22" s="244">
        <f t="shared" si="4"/>
        <v>39820</v>
      </c>
      <c r="N22" s="244">
        <f t="shared" si="4"/>
        <v>0</v>
      </c>
      <c r="O22" s="86"/>
      <c r="P22" s="173">
        <f t="shared" si="0"/>
        <v>160180</v>
      </c>
      <c r="Q22" s="1"/>
      <c r="R22" s="1"/>
      <c r="S22" s="1"/>
      <c r="T22" s="1"/>
      <c r="U22" s="1"/>
    </row>
    <row r="23" spans="1:21" ht="29.25" customHeight="1" x14ac:dyDescent="0.2">
      <c r="A23" s="310" t="s">
        <v>129</v>
      </c>
      <c r="B23" s="310"/>
      <c r="C23" s="310"/>
      <c r="D23" s="310"/>
      <c r="E23" s="310"/>
      <c r="F23" s="310"/>
      <c r="G23" s="310"/>
      <c r="H23" s="310"/>
      <c r="I23" s="310"/>
      <c r="J23" s="310"/>
      <c r="K23" s="310"/>
      <c r="L23" s="310"/>
      <c r="M23" s="310"/>
      <c r="N23" s="310"/>
      <c r="O23" s="310"/>
      <c r="P23" s="40">
        <f t="shared" si="0"/>
        <v>0</v>
      </c>
      <c r="Q23" s="1"/>
      <c r="R23" s="1"/>
      <c r="S23" s="1"/>
      <c r="T23" s="1"/>
      <c r="U23" s="1"/>
    </row>
    <row r="24" spans="1:21" s="37" customFormat="1" ht="26.25" customHeight="1" x14ac:dyDescent="0.2">
      <c r="A24" s="59" t="s">
        <v>254</v>
      </c>
      <c r="B24" s="293" t="s">
        <v>8</v>
      </c>
      <c r="C24" s="293"/>
      <c r="D24" s="48"/>
      <c r="E24" s="241">
        <f>H24</f>
        <v>600000</v>
      </c>
      <c r="F24" s="239"/>
      <c r="G24" s="239"/>
      <c r="H24" s="239">
        <v>600000</v>
      </c>
      <c r="I24" s="239"/>
      <c r="J24" s="239">
        <f>K24+L24+M24+N24</f>
        <v>0</v>
      </c>
      <c r="K24" s="239"/>
      <c r="L24" s="239"/>
      <c r="M24" s="239"/>
      <c r="N24" s="239"/>
      <c r="O24" s="35" t="s">
        <v>84</v>
      </c>
      <c r="P24" s="64">
        <f t="shared" si="0"/>
        <v>600000</v>
      </c>
      <c r="Q24" s="36"/>
      <c r="R24" s="36"/>
      <c r="S24" s="36"/>
      <c r="T24" s="36"/>
      <c r="U24" s="36"/>
    </row>
    <row r="25" spans="1:21" ht="31.5" customHeight="1" x14ac:dyDescent="0.2">
      <c r="A25" s="58" t="s">
        <v>32</v>
      </c>
      <c r="B25" s="293" t="s">
        <v>68</v>
      </c>
      <c r="C25" s="293"/>
      <c r="D25" s="47"/>
      <c r="E25" s="241">
        <f t="shared" ref="E25:E48" si="5">H25</f>
        <v>125000</v>
      </c>
      <c r="F25" s="239"/>
      <c r="G25" s="238"/>
      <c r="H25" s="239">
        <v>125000</v>
      </c>
      <c r="I25" s="238"/>
      <c r="J25" s="240">
        <f>K25+L25+M25+N25</f>
        <v>0</v>
      </c>
      <c r="K25" s="238"/>
      <c r="L25" s="238"/>
      <c r="M25" s="239"/>
      <c r="N25" s="238"/>
      <c r="O25" s="43"/>
      <c r="P25" s="64">
        <f t="shared" si="0"/>
        <v>125000</v>
      </c>
      <c r="Q25" s="1"/>
      <c r="R25" s="1"/>
      <c r="S25" s="1"/>
      <c r="T25" s="1"/>
      <c r="U25" s="1"/>
    </row>
    <row r="26" spans="1:21" ht="31.5" hidden="1" customHeight="1" x14ac:dyDescent="0.2">
      <c r="A26" s="283"/>
      <c r="B26" s="340"/>
      <c r="C26" s="341"/>
      <c r="D26" s="47"/>
      <c r="E26" s="241"/>
      <c r="F26" s="239"/>
      <c r="G26" s="238"/>
      <c r="H26" s="239"/>
      <c r="I26" s="238"/>
      <c r="J26" s="240"/>
      <c r="K26" s="238"/>
      <c r="L26" s="238"/>
      <c r="M26" s="239"/>
      <c r="N26" s="238"/>
      <c r="O26" s="43"/>
      <c r="P26" s="64"/>
      <c r="Q26" s="1"/>
      <c r="R26" s="1"/>
      <c r="S26" s="1"/>
      <c r="T26" s="1"/>
      <c r="U26" s="1"/>
    </row>
    <row r="27" spans="1:21" ht="23.25" customHeight="1" x14ac:dyDescent="0.2">
      <c r="A27" s="58" t="s">
        <v>33</v>
      </c>
      <c r="B27" s="293" t="s">
        <v>69</v>
      </c>
      <c r="C27" s="293"/>
      <c r="D27" s="47"/>
      <c r="E27" s="241">
        <f t="shared" si="5"/>
        <v>82000</v>
      </c>
      <c r="F27" s="239"/>
      <c r="G27" s="238"/>
      <c r="H27" s="239">
        <v>82000</v>
      </c>
      <c r="I27" s="238"/>
      <c r="J27" s="240">
        <f>K27+L27+M27+N27</f>
        <v>0</v>
      </c>
      <c r="K27" s="238"/>
      <c r="L27" s="238"/>
      <c r="M27" s="239"/>
      <c r="N27" s="238"/>
      <c r="O27" s="35" t="s">
        <v>291</v>
      </c>
      <c r="P27" s="64">
        <f t="shared" si="0"/>
        <v>82000</v>
      </c>
      <c r="Q27" s="1"/>
      <c r="R27" s="1"/>
      <c r="S27" s="1"/>
      <c r="T27" s="1"/>
      <c r="U27" s="1"/>
    </row>
    <row r="28" spans="1:21" ht="23.25" customHeight="1" x14ac:dyDescent="0.2">
      <c r="A28" s="58" t="s">
        <v>255</v>
      </c>
      <c r="B28" s="293" t="s">
        <v>87</v>
      </c>
      <c r="C28" s="293"/>
      <c r="D28" s="47"/>
      <c r="E28" s="241">
        <f t="shared" si="5"/>
        <v>0</v>
      </c>
      <c r="F28" s="239"/>
      <c r="G28" s="238"/>
      <c r="H28" s="239">
        <v>0</v>
      </c>
      <c r="I28" s="238"/>
      <c r="J28" s="240">
        <f>K28+L28+M28+N28</f>
        <v>0</v>
      </c>
      <c r="K28" s="238"/>
      <c r="L28" s="238"/>
      <c r="M28" s="239"/>
      <c r="N28" s="238"/>
      <c r="O28" s="35" t="s">
        <v>84</v>
      </c>
      <c r="P28" s="64">
        <f t="shared" si="0"/>
        <v>0</v>
      </c>
      <c r="Q28" s="1"/>
      <c r="R28" s="1"/>
      <c r="S28" s="1"/>
      <c r="T28" s="1"/>
      <c r="U28" s="1"/>
    </row>
    <row r="29" spans="1:21" ht="23.25" customHeight="1" x14ac:dyDescent="0.2">
      <c r="A29" s="58" t="s">
        <v>256</v>
      </c>
      <c r="B29" s="293" t="s">
        <v>54</v>
      </c>
      <c r="C29" s="293"/>
      <c r="D29" s="47"/>
      <c r="E29" s="241">
        <f t="shared" si="5"/>
        <v>220606</v>
      </c>
      <c r="F29" s="239"/>
      <c r="G29" s="239"/>
      <c r="H29" s="239">
        <v>220606</v>
      </c>
      <c r="I29" s="239"/>
      <c r="J29" s="239">
        <f>M29</f>
        <v>12645.95</v>
      </c>
      <c r="K29" s="239"/>
      <c r="L29" s="239"/>
      <c r="M29" s="239">
        <v>12645.95</v>
      </c>
      <c r="N29" s="239"/>
      <c r="O29" s="43" t="s">
        <v>338</v>
      </c>
      <c r="P29" s="68">
        <f t="shared" ref="P29:P39" si="6">E29-J29</f>
        <v>207960.05</v>
      </c>
      <c r="Q29" s="1"/>
      <c r="R29" s="1"/>
      <c r="S29" s="1"/>
      <c r="T29" s="1"/>
      <c r="U29" s="1"/>
    </row>
    <row r="30" spans="1:21" ht="34.5" customHeight="1" x14ac:dyDescent="0.2">
      <c r="A30" s="146" t="s">
        <v>257</v>
      </c>
      <c r="B30" s="293" t="s">
        <v>29</v>
      </c>
      <c r="C30" s="293"/>
      <c r="D30" s="47"/>
      <c r="E30" s="241">
        <f t="shared" ref="E30:E33" si="7">H30</f>
        <v>172500</v>
      </c>
      <c r="F30" s="239"/>
      <c r="G30" s="239"/>
      <c r="H30" s="239">
        <v>172500</v>
      </c>
      <c r="I30" s="239"/>
      <c r="J30" s="239">
        <f>M30</f>
        <v>28750</v>
      </c>
      <c r="K30" s="239"/>
      <c r="L30" s="239"/>
      <c r="M30" s="239">
        <v>28750</v>
      </c>
      <c r="N30" s="239"/>
      <c r="O30" s="43" t="s">
        <v>290</v>
      </c>
      <c r="P30" s="68">
        <f t="shared" si="6"/>
        <v>143750</v>
      </c>
      <c r="Q30" s="1"/>
      <c r="R30" s="1"/>
      <c r="S30" s="1"/>
      <c r="T30" s="1"/>
      <c r="U30" s="1"/>
    </row>
    <row r="31" spans="1:21" ht="34.5" customHeight="1" x14ac:dyDescent="0.2">
      <c r="A31" s="146" t="s">
        <v>258</v>
      </c>
      <c r="B31" s="293" t="s">
        <v>55</v>
      </c>
      <c r="C31" s="293"/>
      <c r="D31" s="48"/>
      <c r="E31" s="241">
        <f t="shared" si="7"/>
        <v>200000</v>
      </c>
      <c r="F31" s="239"/>
      <c r="G31" s="238"/>
      <c r="H31" s="239">
        <v>200000</v>
      </c>
      <c r="I31" s="238"/>
      <c r="J31" s="240">
        <f>K31+L31+M31+N31</f>
        <v>0</v>
      </c>
      <c r="K31" s="238"/>
      <c r="L31" s="238"/>
      <c r="M31" s="239"/>
      <c r="N31" s="238"/>
      <c r="O31" s="35" t="s">
        <v>339</v>
      </c>
      <c r="P31" s="68">
        <f t="shared" si="6"/>
        <v>200000</v>
      </c>
      <c r="Q31" s="1"/>
      <c r="R31" s="1"/>
      <c r="S31" s="1"/>
      <c r="T31" s="1"/>
      <c r="U31" s="1"/>
    </row>
    <row r="32" spans="1:21" ht="34.5" customHeight="1" x14ac:dyDescent="0.2">
      <c r="A32" s="146" t="s">
        <v>257</v>
      </c>
      <c r="B32" s="293" t="s">
        <v>170</v>
      </c>
      <c r="C32" s="293"/>
      <c r="D32" s="47"/>
      <c r="E32" s="241">
        <f t="shared" si="7"/>
        <v>0</v>
      </c>
      <c r="F32" s="239"/>
      <c r="G32" s="239"/>
      <c r="H32" s="239">
        <v>0</v>
      </c>
      <c r="I32" s="239"/>
      <c r="J32" s="239">
        <f>M32</f>
        <v>0</v>
      </c>
      <c r="K32" s="239"/>
      <c r="L32" s="239"/>
      <c r="M32" s="239"/>
      <c r="N32" s="239"/>
      <c r="O32" s="35" t="s">
        <v>291</v>
      </c>
      <c r="P32" s="68">
        <f t="shared" si="6"/>
        <v>0</v>
      </c>
      <c r="Q32" s="1"/>
      <c r="R32" s="1"/>
      <c r="S32" s="1"/>
      <c r="T32" s="1"/>
      <c r="U32" s="1"/>
    </row>
    <row r="33" spans="1:21" ht="34.5" customHeight="1" x14ac:dyDescent="0.2">
      <c r="A33" s="146" t="s">
        <v>257</v>
      </c>
      <c r="B33" s="293" t="s">
        <v>121</v>
      </c>
      <c r="C33" s="293"/>
      <c r="D33" s="47"/>
      <c r="E33" s="241">
        <f t="shared" si="7"/>
        <v>35000</v>
      </c>
      <c r="F33" s="239"/>
      <c r="G33" s="239"/>
      <c r="H33" s="239">
        <v>35000</v>
      </c>
      <c r="I33" s="239"/>
      <c r="J33" s="239">
        <f>M33</f>
        <v>0</v>
      </c>
      <c r="K33" s="239"/>
      <c r="L33" s="239"/>
      <c r="M33" s="239"/>
      <c r="N33" s="239"/>
      <c r="O33" s="35" t="s">
        <v>291</v>
      </c>
      <c r="P33" s="68">
        <f t="shared" si="6"/>
        <v>35000</v>
      </c>
      <c r="Q33" s="1"/>
      <c r="R33" s="1"/>
      <c r="S33" s="1"/>
      <c r="T33" s="1"/>
      <c r="U33" s="1"/>
    </row>
    <row r="34" spans="1:21" s="37" customFormat="1" ht="36" customHeight="1" x14ac:dyDescent="0.2">
      <c r="A34" s="59" t="s">
        <v>35</v>
      </c>
      <c r="B34" s="293" t="s">
        <v>276</v>
      </c>
      <c r="C34" s="293"/>
      <c r="D34" s="47"/>
      <c r="E34" s="241">
        <f t="shared" si="5"/>
        <v>0</v>
      </c>
      <c r="F34" s="239"/>
      <c r="G34" s="239"/>
      <c r="H34" s="239">
        <v>0</v>
      </c>
      <c r="I34" s="239"/>
      <c r="J34" s="239">
        <f t="shared" ref="J34:J39" si="8">K34+L34+M34+N34</f>
        <v>0</v>
      </c>
      <c r="K34" s="239"/>
      <c r="L34" s="239"/>
      <c r="M34" s="239"/>
      <c r="N34" s="239"/>
      <c r="O34" s="35" t="s">
        <v>84</v>
      </c>
      <c r="P34" s="68">
        <f t="shared" si="6"/>
        <v>0</v>
      </c>
      <c r="Q34" s="36"/>
      <c r="R34" s="36"/>
      <c r="S34" s="36"/>
      <c r="T34" s="36"/>
      <c r="U34" s="36"/>
    </row>
    <row r="35" spans="1:21" ht="48.75" customHeight="1" x14ac:dyDescent="0.2">
      <c r="A35" s="58" t="s">
        <v>34</v>
      </c>
      <c r="B35" s="293" t="s">
        <v>9</v>
      </c>
      <c r="C35" s="293"/>
      <c r="D35" s="47"/>
      <c r="E35" s="241">
        <f t="shared" si="5"/>
        <v>0</v>
      </c>
      <c r="F35" s="239"/>
      <c r="G35" s="238"/>
      <c r="H35" s="239">
        <v>0</v>
      </c>
      <c r="I35" s="238"/>
      <c r="J35" s="240">
        <f t="shared" si="8"/>
        <v>0</v>
      </c>
      <c r="K35" s="238"/>
      <c r="L35" s="238"/>
      <c r="M35" s="239"/>
      <c r="N35" s="238"/>
      <c r="O35" s="35" t="s">
        <v>291</v>
      </c>
      <c r="P35" s="64">
        <f t="shared" si="6"/>
        <v>0</v>
      </c>
      <c r="Q35" s="1"/>
      <c r="R35" s="1"/>
      <c r="S35" s="1"/>
      <c r="T35" s="1"/>
      <c r="U35" s="1"/>
    </row>
    <row r="36" spans="1:21" ht="49.5" customHeight="1" x14ac:dyDescent="0.2">
      <c r="A36" s="58" t="s">
        <v>199</v>
      </c>
      <c r="B36" s="293" t="s">
        <v>109</v>
      </c>
      <c r="C36" s="293"/>
      <c r="D36" s="47"/>
      <c r="E36" s="241">
        <f t="shared" si="5"/>
        <v>480000</v>
      </c>
      <c r="F36" s="239"/>
      <c r="G36" s="238"/>
      <c r="H36" s="239">
        <v>480000</v>
      </c>
      <c r="I36" s="238"/>
      <c r="J36" s="240">
        <f t="shared" si="8"/>
        <v>240000</v>
      </c>
      <c r="K36" s="238"/>
      <c r="L36" s="238"/>
      <c r="M36" s="239">
        <v>240000</v>
      </c>
      <c r="N36" s="238"/>
      <c r="O36" s="160" t="s">
        <v>342</v>
      </c>
      <c r="P36" s="64">
        <f t="shared" si="6"/>
        <v>240000</v>
      </c>
      <c r="Q36" s="1"/>
      <c r="R36" s="1"/>
      <c r="S36" s="1"/>
      <c r="T36" s="1"/>
      <c r="U36" s="1"/>
    </row>
    <row r="37" spans="1:21" ht="27" customHeight="1" x14ac:dyDescent="0.2">
      <c r="A37" s="146" t="s">
        <v>199</v>
      </c>
      <c r="B37" s="293" t="s">
        <v>10</v>
      </c>
      <c r="C37" s="293"/>
      <c r="D37" s="47"/>
      <c r="E37" s="241">
        <f t="shared" si="5"/>
        <v>50000</v>
      </c>
      <c r="F37" s="239"/>
      <c r="G37" s="238"/>
      <c r="H37" s="239">
        <v>50000</v>
      </c>
      <c r="I37" s="238"/>
      <c r="J37" s="240">
        <f t="shared" si="8"/>
        <v>0</v>
      </c>
      <c r="K37" s="238"/>
      <c r="L37" s="238"/>
      <c r="M37" s="239"/>
      <c r="N37" s="238"/>
      <c r="O37" s="160" t="s">
        <v>340</v>
      </c>
      <c r="P37" s="64">
        <f t="shared" si="6"/>
        <v>50000</v>
      </c>
      <c r="Q37" s="1"/>
      <c r="R37" s="1"/>
      <c r="S37" s="1"/>
      <c r="T37" s="1"/>
      <c r="U37" s="1"/>
    </row>
    <row r="38" spans="1:21" ht="48" customHeight="1" x14ac:dyDescent="0.2">
      <c r="A38" s="58" t="s">
        <v>36</v>
      </c>
      <c r="B38" s="293" t="s">
        <v>88</v>
      </c>
      <c r="C38" s="293"/>
      <c r="D38" s="47"/>
      <c r="E38" s="241">
        <f t="shared" si="5"/>
        <v>300000</v>
      </c>
      <c r="F38" s="239"/>
      <c r="G38" s="238"/>
      <c r="H38" s="239">
        <v>300000</v>
      </c>
      <c r="I38" s="238"/>
      <c r="J38" s="240">
        <f t="shared" si="8"/>
        <v>0</v>
      </c>
      <c r="K38" s="238"/>
      <c r="L38" s="238"/>
      <c r="M38" s="239"/>
      <c r="N38" s="238"/>
      <c r="O38" s="35" t="s">
        <v>291</v>
      </c>
      <c r="P38" s="64">
        <f t="shared" si="6"/>
        <v>300000</v>
      </c>
      <c r="Q38" s="1"/>
      <c r="R38" s="1"/>
      <c r="S38" s="1"/>
      <c r="T38" s="1"/>
      <c r="U38" s="1"/>
    </row>
    <row r="39" spans="1:21" ht="32.25" customHeight="1" x14ac:dyDescent="0.2">
      <c r="A39" s="146" t="s">
        <v>199</v>
      </c>
      <c r="B39" s="293" t="s">
        <v>89</v>
      </c>
      <c r="C39" s="293"/>
      <c r="D39" s="47"/>
      <c r="E39" s="241">
        <f t="shared" si="5"/>
        <v>60000</v>
      </c>
      <c r="F39" s="239"/>
      <c r="G39" s="238"/>
      <c r="H39" s="239">
        <v>60000</v>
      </c>
      <c r="I39" s="238"/>
      <c r="J39" s="240">
        <f t="shared" si="8"/>
        <v>0</v>
      </c>
      <c r="K39" s="238"/>
      <c r="L39" s="238"/>
      <c r="M39" s="239"/>
      <c r="N39" s="238"/>
      <c r="O39" s="160" t="s">
        <v>341</v>
      </c>
      <c r="P39" s="64">
        <f t="shared" si="6"/>
        <v>60000</v>
      </c>
      <c r="Q39" s="1"/>
      <c r="R39" s="1"/>
      <c r="S39" s="1"/>
      <c r="T39" s="1"/>
      <c r="U39" s="1"/>
    </row>
    <row r="40" spans="1:21" ht="28.5" customHeight="1" x14ac:dyDescent="0.2">
      <c r="A40" s="58" t="s">
        <v>200</v>
      </c>
      <c r="B40" s="293" t="s">
        <v>121</v>
      </c>
      <c r="C40" s="293"/>
      <c r="D40" s="47"/>
      <c r="E40" s="239">
        <f>H40</f>
        <v>36400</v>
      </c>
      <c r="F40" s="239"/>
      <c r="G40" s="239"/>
      <c r="H40" s="239">
        <v>36400</v>
      </c>
      <c r="I40" s="239"/>
      <c r="J40" s="239">
        <f>M40</f>
        <v>0</v>
      </c>
      <c r="K40" s="239"/>
      <c r="L40" s="239"/>
      <c r="M40" s="239"/>
      <c r="N40" s="239"/>
      <c r="O40" s="35" t="s">
        <v>291</v>
      </c>
      <c r="P40" s="64">
        <f>E31-J31</f>
        <v>200000</v>
      </c>
      <c r="Q40" s="1"/>
      <c r="R40" s="1"/>
      <c r="S40" s="1"/>
      <c r="T40" s="1"/>
      <c r="U40" s="1"/>
    </row>
    <row r="41" spans="1:21" ht="39" hidden="1" customHeight="1" x14ac:dyDescent="0.2">
      <c r="A41" s="80"/>
      <c r="B41" s="340" t="s">
        <v>121</v>
      </c>
      <c r="C41" s="341"/>
      <c r="D41" s="48"/>
      <c r="E41" s="65">
        <f t="shared" si="5"/>
        <v>0</v>
      </c>
      <c r="F41" s="65"/>
      <c r="G41" s="63"/>
      <c r="H41" s="65">
        <v>0</v>
      </c>
      <c r="I41" s="63"/>
      <c r="J41" s="75">
        <f t="shared" ref="J41:J48" si="9">K41+L41+M41+N41</f>
        <v>0</v>
      </c>
      <c r="K41" s="63"/>
      <c r="L41" s="63"/>
      <c r="M41" s="65">
        <v>0</v>
      </c>
      <c r="N41" s="63"/>
      <c r="O41" s="43" t="s">
        <v>84</v>
      </c>
      <c r="P41" s="64">
        <f t="shared" ref="P41:P56" si="10">E41-J41</f>
        <v>0</v>
      </c>
      <c r="Q41" s="1"/>
      <c r="R41" s="1"/>
      <c r="S41" s="1"/>
      <c r="T41" s="1"/>
      <c r="U41" s="1"/>
    </row>
    <row r="42" spans="1:21" ht="18" hidden="1" customHeight="1" x14ac:dyDescent="0.2">
      <c r="A42" s="79"/>
      <c r="B42" s="340" t="s">
        <v>169</v>
      </c>
      <c r="C42" s="341"/>
      <c r="D42" s="48"/>
      <c r="E42" s="65">
        <f t="shared" si="5"/>
        <v>0</v>
      </c>
      <c r="F42" s="65"/>
      <c r="G42" s="63"/>
      <c r="H42" s="65"/>
      <c r="I42" s="63"/>
      <c r="J42" s="75">
        <f t="shared" si="9"/>
        <v>0</v>
      </c>
      <c r="K42" s="63"/>
      <c r="L42" s="63"/>
      <c r="M42" s="65"/>
      <c r="N42" s="63"/>
      <c r="O42" s="24" t="s">
        <v>173</v>
      </c>
      <c r="P42" s="64">
        <f t="shared" si="10"/>
        <v>0</v>
      </c>
      <c r="Q42" s="1"/>
      <c r="R42" s="1"/>
      <c r="S42" s="1"/>
      <c r="T42" s="1"/>
      <c r="U42" s="1"/>
    </row>
    <row r="43" spans="1:21" ht="42" hidden="1" customHeight="1" x14ac:dyDescent="0.2">
      <c r="A43" s="58"/>
      <c r="B43" s="293"/>
      <c r="C43" s="293"/>
      <c r="D43" s="48"/>
      <c r="E43" s="65">
        <f t="shared" si="5"/>
        <v>0</v>
      </c>
      <c r="F43" s="65"/>
      <c r="G43" s="63"/>
      <c r="H43" s="65"/>
      <c r="I43" s="63"/>
      <c r="J43" s="75">
        <f t="shared" si="9"/>
        <v>0</v>
      </c>
      <c r="K43" s="63"/>
      <c r="L43" s="63"/>
      <c r="M43" s="65"/>
      <c r="N43" s="63"/>
      <c r="O43" s="24" t="s">
        <v>174</v>
      </c>
      <c r="P43" s="64">
        <f t="shared" si="10"/>
        <v>0</v>
      </c>
      <c r="Q43" s="1"/>
      <c r="R43" s="1"/>
      <c r="S43" s="1"/>
      <c r="T43" s="1"/>
      <c r="U43" s="1"/>
    </row>
    <row r="44" spans="1:21" ht="34.5" hidden="1" customHeight="1" x14ac:dyDescent="0.2">
      <c r="A44" s="58"/>
      <c r="B44" s="340" t="s">
        <v>121</v>
      </c>
      <c r="C44" s="341"/>
      <c r="D44" s="20"/>
      <c r="E44" s="76">
        <f t="shared" si="5"/>
        <v>0</v>
      </c>
      <c r="F44" s="56"/>
      <c r="G44" s="55"/>
      <c r="H44" s="57">
        <v>0</v>
      </c>
      <c r="I44" s="56"/>
      <c r="J44" s="76">
        <f t="shared" si="9"/>
        <v>0</v>
      </c>
      <c r="K44" s="56"/>
      <c r="L44" s="55"/>
      <c r="M44" s="57">
        <v>0</v>
      </c>
      <c r="N44" s="56"/>
      <c r="O44" s="34" t="s">
        <v>161</v>
      </c>
      <c r="P44" s="40">
        <f t="shared" si="10"/>
        <v>0</v>
      </c>
      <c r="Q44" s="1"/>
      <c r="R44" s="1"/>
      <c r="S44" s="1"/>
      <c r="T44" s="1"/>
      <c r="U44" s="1"/>
    </row>
    <row r="45" spans="1:21" ht="34.5" hidden="1" customHeight="1" x14ac:dyDescent="0.2">
      <c r="A45" s="58"/>
      <c r="B45" s="293" t="s">
        <v>105</v>
      </c>
      <c r="C45" s="293"/>
      <c r="D45" s="20"/>
      <c r="E45" s="76">
        <f t="shared" si="5"/>
        <v>0</v>
      </c>
      <c r="F45" s="56"/>
      <c r="G45" s="55"/>
      <c r="H45" s="57"/>
      <c r="I45" s="56"/>
      <c r="J45" s="76">
        <f t="shared" si="9"/>
        <v>0</v>
      </c>
      <c r="K45" s="56"/>
      <c r="L45" s="55"/>
      <c r="M45" s="57"/>
      <c r="N45" s="56"/>
      <c r="O45" s="43"/>
      <c r="P45" s="40">
        <f t="shared" si="10"/>
        <v>0</v>
      </c>
      <c r="Q45" s="1"/>
      <c r="R45" s="1"/>
      <c r="S45" s="1"/>
      <c r="T45" s="1"/>
      <c r="U45" s="1"/>
    </row>
    <row r="46" spans="1:21" ht="93.75" hidden="1" customHeight="1" x14ac:dyDescent="0.2">
      <c r="A46" s="58"/>
      <c r="B46" s="316" t="s">
        <v>106</v>
      </c>
      <c r="C46" s="316"/>
      <c r="D46" s="20"/>
      <c r="E46" s="76">
        <f t="shared" si="5"/>
        <v>0</v>
      </c>
      <c r="F46" s="56"/>
      <c r="G46" s="55"/>
      <c r="H46" s="57"/>
      <c r="I46" s="56"/>
      <c r="J46" s="76">
        <f t="shared" si="9"/>
        <v>0</v>
      </c>
      <c r="K46" s="56"/>
      <c r="L46" s="55"/>
      <c r="M46" s="57"/>
      <c r="N46" s="56"/>
      <c r="O46" s="43"/>
      <c r="P46" s="40">
        <f t="shared" si="10"/>
        <v>0</v>
      </c>
      <c r="Q46" s="1"/>
      <c r="R46" s="1"/>
      <c r="S46" s="1"/>
      <c r="T46" s="1"/>
      <c r="U46" s="1"/>
    </row>
    <row r="47" spans="1:21" ht="46.5" hidden="1" customHeight="1" x14ac:dyDescent="0.2">
      <c r="A47" s="58"/>
      <c r="B47" s="326" t="s">
        <v>107</v>
      </c>
      <c r="C47" s="326"/>
      <c r="D47" s="20"/>
      <c r="E47" s="76">
        <f t="shared" si="5"/>
        <v>0</v>
      </c>
      <c r="F47" s="56"/>
      <c r="G47" s="55"/>
      <c r="H47" s="57"/>
      <c r="I47" s="56"/>
      <c r="J47" s="76">
        <f t="shared" si="9"/>
        <v>0</v>
      </c>
      <c r="K47" s="56"/>
      <c r="L47" s="55"/>
      <c r="M47" s="57"/>
      <c r="N47" s="56"/>
      <c r="O47" s="43"/>
      <c r="P47" s="40">
        <f t="shared" si="10"/>
        <v>0</v>
      </c>
      <c r="Q47" s="1"/>
      <c r="R47" s="1"/>
      <c r="S47" s="1"/>
      <c r="T47" s="1"/>
      <c r="U47" s="1"/>
    </row>
    <row r="48" spans="1:21" ht="72" hidden="1" customHeight="1" x14ac:dyDescent="0.2">
      <c r="A48" s="58"/>
      <c r="B48" s="316" t="s">
        <v>108</v>
      </c>
      <c r="C48" s="316"/>
      <c r="D48" s="20"/>
      <c r="E48" s="76">
        <f t="shared" si="5"/>
        <v>0</v>
      </c>
      <c r="F48" s="56"/>
      <c r="G48" s="55"/>
      <c r="H48" s="57"/>
      <c r="I48" s="56"/>
      <c r="J48" s="76">
        <f t="shared" si="9"/>
        <v>0</v>
      </c>
      <c r="K48" s="56"/>
      <c r="L48" s="55"/>
      <c r="M48" s="57"/>
      <c r="N48" s="56"/>
      <c r="O48" s="43"/>
      <c r="P48" s="40">
        <f t="shared" si="10"/>
        <v>0</v>
      </c>
      <c r="Q48" s="1"/>
      <c r="R48" s="1"/>
      <c r="S48" s="1"/>
      <c r="T48" s="1"/>
      <c r="U48" s="1"/>
    </row>
    <row r="49" spans="1:21" ht="23.25" customHeight="1" x14ac:dyDescent="0.2">
      <c r="A49" s="333" t="s">
        <v>131</v>
      </c>
      <c r="B49" s="333"/>
      <c r="C49" s="333"/>
      <c r="D49" s="84"/>
      <c r="E49" s="244">
        <f>SUM(E24:E48)</f>
        <v>2361506</v>
      </c>
      <c r="F49" s="244">
        <f>SUM(F24:F39)</f>
        <v>0</v>
      </c>
      <c r="G49" s="244">
        <f>SUM(G24:G39)</f>
        <v>0</v>
      </c>
      <c r="H49" s="244">
        <f t="shared" ref="H49:N49" si="11">SUM(H24:H48)</f>
        <v>2361506</v>
      </c>
      <c r="I49" s="244">
        <f t="shared" si="11"/>
        <v>0</v>
      </c>
      <c r="J49" s="244">
        <f t="shared" si="11"/>
        <v>281395.95</v>
      </c>
      <c r="K49" s="244">
        <f t="shared" si="11"/>
        <v>0</v>
      </c>
      <c r="L49" s="244">
        <f t="shared" si="11"/>
        <v>0</v>
      </c>
      <c r="M49" s="244">
        <f t="shared" si="11"/>
        <v>281395.95</v>
      </c>
      <c r="N49" s="244">
        <f t="shared" si="11"/>
        <v>0</v>
      </c>
      <c r="O49" s="88"/>
      <c r="P49" s="85">
        <f t="shared" si="10"/>
        <v>2080110.05</v>
      </c>
      <c r="Q49" s="1"/>
      <c r="R49" s="1"/>
      <c r="S49" s="1"/>
      <c r="T49" s="1"/>
      <c r="U49" s="1"/>
    </row>
    <row r="50" spans="1:21" ht="20.25" customHeight="1" x14ac:dyDescent="0.2">
      <c r="A50" s="310" t="s">
        <v>130</v>
      </c>
      <c r="B50" s="310"/>
      <c r="C50" s="310"/>
      <c r="D50" s="310"/>
      <c r="E50" s="310"/>
      <c r="F50" s="310"/>
      <c r="G50" s="310"/>
      <c r="H50" s="310"/>
      <c r="I50" s="310"/>
      <c r="J50" s="310"/>
      <c r="K50" s="310"/>
      <c r="L50" s="310"/>
      <c r="M50" s="310"/>
      <c r="N50" s="310"/>
      <c r="O50" s="310"/>
      <c r="P50" s="40">
        <f t="shared" si="10"/>
        <v>0</v>
      </c>
      <c r="Q50" s="1"/>
      <c r="R50" s="1"/>
      <c r="S50" s="1"/>
      <c r="T50" s="1"/>
      <c r="U50" s="1"/>
    </row>
    <row r="51" spans="1:21" ht="35.25" hidden="1" customHeight="1" x14ac:dyDescent="0.2">
      <c r="A51" s="146" t="s">
        <v>201</v>
      </c>
      <c r="B51" s="293" t="s">
        <v>179</v>
      </c>
      <c r="C51" s="293"/>
      <c r="D51" s="168"/>
      <c r="E51" s="237">
        <f>H51</f>
        <v>0</v>
      </c>
      <c r="F51" s="238"/>
      <c r="G51" s="238"/>
      <c r="H51" s="239">
        <v>0</v>
      </c>
      <c r="I51" s="238"/>
      <c r="J51" s="240">
        <f>M51</f>
        <v>0</v>
      </c>
      <c r="K51" s="238"/>
      <c r="L51" s="238"/>
      <c r="M51" s="239"/>
      <c r="N51" s="238"/>
      <c r="O51" s="160"/>
      <c r="P51" s="40">
        <f t="shared" si="10"/>
        <v>0</v>
      </c>
      <c r="Q51" s="1"/>
      <c r="R51" s="1"/>
      <c r="S51" s="1"/>
      <c r="T51" s="1"/>
      <c r="U51" s="1"/>
    </row>
    <row r="52" spans="1:21" ht="33" customHeight="1" x14ac:dyDescent="0.2">
      <c r="A52" s="58" t="s">
        <v>201</v>
      </c>
      <c r="B52" s="293" t="s">
        <v>11</v>
      </c>
      <c r="C52" s="293"/>
      <c r="D52" s="169"/>
      <c r="E52" s="237">
        <f>H52</f>
        <v>631883</v>
      </c>
      <c r="F52" s="238"/>
      <c r="G52" s="238"/>
      <c r="H52" s="239">
        <v>631883</v>
      </c>
      <c r="I52" s="238"/>
      <c r="J52" s="240">
        <f>M52</f>
        <v>44950</v>
      </c>
      <c r="K52" s="238"/>
      <c r="L52" s="238"/>
      <c r="M52" s="239">
        <v>44950</v>
      </c>
      <c r="N52" s="238"/>
      <c r="O52" s="160" t="s">
        <v>343</v>
      </c>
      <c r="P52" s="40">
        <f t="shared" si="10"/>
        <v>586933</v>
      </c>
      <c r="Q52" s="1"/>
      <c r="R52" s="1"/>
      <c r="S52" s="1"/>
      <c r="T52" s="1"/>
      <c r="U52" s="1"/>
    </row>
    <row r="53" spans="1:21" ht="82.5" customHeight="1" x14ac:dyDescent="0.2">
      <c r="A53" s="58" t="s">
        <v>202</v>
      </c>
      <c r="B53" s="293" t="s">
        <v>180</v>
      </c>
      <c r="C53" s="293"/>
      <c r="D53" s="170"/>
      <c r="E53" s="240">
        <f>H53</f>
        <v>75000</v>
      </c>
      <c r="F53" s="238"/>
      <c r="G53" s="238"/>
      <c r="H53" s="238">
        <v>75000</v>
      </c>
      <c r="I53" s="238"/>
      <c r="J53" s="240">
        <f>M53</f>
        <v>0</v>
      </c>
      <c r="K53" s="238"/>
      <c r="L53" s="238"/>
      <c r="M53" s="239"/>
      <c r="N53" s="238"/>
      <c r="O53" s="35" t="s">
        <v>161</v>
      </c>
      <c r="P53" s="40">
        <f t="shared" si="10"/>
        <v>75000</v>
      </c>
      <c r="Q53" s="1"/>
      <c r="R53" s="1"/>
      <c r="S53" s="1"/>
      <c r="T53" s="1"/>
      <c r="U53" s="1"/>
    </row>
    <row r="54" spans="1:21" ht="54" hidden="1" customHeight="1" x14ac:dyDescent="0.2">
      <c r="A54" s="146" t="s">
        <v>201</v>
      </c>
      <c r="B54" s="293" t="s">
        <v>181</v>
      </c>
      <c r="C54" s="293"/>
      <c r="D54" s="170"/>
      <c r="E54" s="237">
        <f>H54</f>
        <v>0</v>
      </c>
      <c r="F54" s="238"/>
      <c r="G54" s="238"/>
      <c r="H54" s="238">
        <v>0</v>
      </c>
      <c r="I54" s="238"/>
      <c r="J54" s="240">
        <f>M54</f>
        <v>0</v>
      </c>
      <c r="K54" s="238"/>
      <c r="L54" s="238"/>
      <c r="M54" s="239"/>
      <c r="N54" s="238"/>
      <c r="O54" s="35" t="s">
        <v>84</v>
      </c>
      <c r="P54" s="40">
        <f t="shared" si="10"/>
        <v>0</v>
      </c>
      <c r="Q54" s="1"/>
      <c r="R54" s="1"/>
      <c r="S54" s="1"/>
      <c r="T54" s="1"/>
      <c r="U54" s="1"/>
    </row>
    <row r="55" spans="1:21" ht="35.25" hidden="1" customHeight="1" x14ac:dyDescent="0.2">
      <c r="A55" s="146" t="s">
        <v>202</v>
      </c>
      <c r="B55" s="331" t="s">
        <v>121</v>
      </c>
      <c r="C55" s="332"/>
      <c r="D55" s="170"/>
      <c r="E55" s="240">
        <f>H55</f>
        <v>0</v>
      </c>
      <c r="F55" s="238"/>
      <c r="G55" s="238"/>
      <c r="H55" s="238">
        <v>0</v>
      </c>
      <c r="I55" s="238"/>
      <c r="J55" s="240">
        <f>M55</f>
        <v>0</v>
      </c>
      <c r="K55" s="238"/>
      <c r="L55" s="238"/>
      <c r="M55" s="239"/>
      <c r="N55" s="238"/>
      <c r="O55" s="35" t="s">
        <v>291</v>
      </c>
      <c r="P55" s="40">
        <f t="shared" si="10"/>
        <v>0</v>
      </c>
      <c r="Q55" s="1"/>
      <c r="R55" s="1"/>
      <c r="S55" s="1"/>
      <c r="T55" s="1"/>
      <c r="U55" s="1"/>
    </row>
    <row r="56" spans="1:21" ht="20.25" customHeight="1" x14ac:dyDescent="0.2">
      <c r="A56" s="317" t="s">
        <v>131</v>
      </c>
      <c r="B56" s="317"/>
      <c r="C56" s="317"/>
      <c r="D56" s="171">
        <f>SUM(D51:D54)</f>
        <v>0</v>
      </c>
      <c r="E56" s="244">
        <f>SUM(E51:E55)</f>
        <v>706883</v>
      </c>
      <c r="F56" s="244">
        <f t="shared" ref="F56:N56" si="12">SUM(F51:F54)</f>
        <v>0</v>
      </c>
      <c r="G56" s="244">
        <f t="shared" si="12"/>
        <v>0</v>
      </c>
      <c r="H56" s="244">
        <f>SUM(H51:H55)</f>
        <v>706883</v>
      </c>
      <c r="I56" s="244">
        <f t="shared" si="12"/>
        <v>0</v>
      </c>
      <c r="J56" s="244">
        <f>SUM(J51:J55)</f>
        <v>44950</v>
      </c>
      <c r="K56" s="244">
        <f t="shared" ref="K56:M56" si="13">SUM(K51:K55)</f>
        <v>0</v>
      </c>
      <c r="L56" s="244">
        <f t="shared" si="13"/>
        <v>0</v>
      </c>
      <c r="M56" s="244">
        <f t="shared" si="13"/>
        <v>44950</v>
      </c>
      <c r="N56" s="244">
        <f t="shared" si="12"/>
        <v>0</v>
      </c>
      <c r="O56" s="86"/>
      <c r="P56" s="87">
        <f t="shared" si="10"/>
        <v>661933</v>
      </c>
      <c r="Q56" s="1"/>
      <c r="R56" s="1"/>
      <c r="S56" s="1"/>
      <c r="T56" s="1"/>
      <c r="U56" s="1"/>
    </row>
    <row r="57" spans="1:21" ht="20.25" customHeight="1" x14ac:dyDescent="0.2">
      <c r="A57" s="107"/>
      <c r="B57" s="350" t="s">
        <v>126</v>
      </c>
      <c r="C57" s="351"/>
      <c r="D57" s="351"/>
      <c r="E57" s="351"/>
      <c r="F57" s="351"/>
      <c r="G57" s="351"/>
      <c r="H57" s="351"/>
      <c r="I57" s="351"/>
      <c r="J57" s="351"/>
      <c r="K57" s="351"/>
      <c r="L57" s="351"/>
      <c r="M57" s="351"/>
      <c r="N57" s="352"/>
      <c r="O57" s="45"/>
      <c r="P57" s="109"/>
      <c r="Q57" s="1"/>
      <c r="R57" s="1"/>
      <c r="S57" s="1"/>
      <c r="T57" s="1"/>
      <c r="U57" s="1"/>
    </row>
    <row r="58" spans="1:21" ht="47.25" customHeight="1" x14ac:dyDescent="0.2">
      <c r="A58" s="172" t="s">
        <v>203</v>
      </c>
      <c r="B58" s="331" t="s">
        <v>127</v>
      </c>
      <c r="C58" s="332"/>
      <c r="D58" s="108"/>
      <c r="E58" s="157">
        <f>G58+H58</f>
        <v>10560</v>
      </c>
      <c r="F58" s="156"/>
      <c r="G58" s="156">
        <v>10560</v>
      </c>
      <c r="H58" s="156">
        <v>0</v>
      </c>
      <c r="I58" s="167"/>
      <c r="J58" s="157">
        <f>K58+M58+L58</f>
        <v>10560</v>
      </c>
      <c r="K58" s="156"/>
      <c r="L58" s="156">
        <v>10560</v>
      </c>
      <c r="M58" s="161"/>
      <c r="N58" s="167"/>
      <c r="O58" s="35" t="s">
        <v>163</v>
      </c>
      <c r="P58" s="40">
        <f>E58-J58</f>
        <v>0</v>
      </c>
      <c r="Q58" s="1"/>
      <c r="R58" s="1"/>
      <c r="S58" s="1"/>
      <c r="T58" s="1"/>
      <c r="U58" s="1"/>
    </row>
    <row r="59" spans="1:21" ht="20.25" customHeight="1" x14ac:dyDescent="0.2">
      <c r="A59" s="107"/>
      <c r="B59" s="317" t="s">
        <v>131</v>
      </c>
      <c r="C59" s="317"/>
      <c r="D59" s="317"/>
      <c r="E59" s="244">
        <f>E58</f>
        <v>10560</v>
      </c>
      <c r="F59" s="244">
        <f t="shared" ref="F59:P59" si="14">F58</f>
        <v>0</v>
      </c>
      <c r="G59" s="244">
        <f t="shared" si="14"/>
        <v>10560</v>
      </c>
      <c r="H59" s="244">
        <f t="shared" si="14"/>
        <v>0</v>
      </c>
      <c r="I59" s="244">
        <f t="shared" si="14"/>
        <v>0</v>
      </c>
      <c r="J59" s="244">
        <f t="shared" si="14"/>
        <v>10560</v>
      </c>
      <c r="K59" s="244">
        <f t="shared" si="14"/>
        <v>0</v>
      </c>
      <c r="L59" s="244">
        <f t="shared" si="14"/>
        <v>10560</v>
      </c>
      <c r="M59" s="244">
        <f t="shared" si="14"/>
        <v>0</v>
      </c>
      <c r="N59" s="244">
        <f t="shared" si="14"/>
        <v>0</v>
      </c>
      <c r="O59" s="110"/>
      <c r="P59" s="110">
        <f t="shared" si="14"/>
        <v>0</v>
      </c>
      <c r="Q59" s="1"/>
      <c r="R59" s="1"/>
      <c r="S59" s="1"/>
      <c r="T59" s="1"/>
      <c r="U59" s="1"/>
    </row>
    <row r="60" spans="1:21" ht="30" customHeight="1" x14ac:dyDescent="0.2">
      <c r="A60" s="318" t="s">
        <v>360</v>
      </c>
      <c r="B60" s="319"/>
      <c r="C60" s="320"/>
      <c r="D60" s="89"/>
      <c r="E60" s="175">
        <f>E63+E67+E69</f>
        <v>8000000</v>
      </c>
      <c r="F60" s="175">
        <f t="shared" ref="F60:N60" si="15">F63+F67+F69</f>
        <v>0</v>
      </c>
      <c r="G60" s="175">
        <f t="shared" si="15"/>
        <v>0</v>
      </c>
      <c r="H60" s="175">
        <f t="shared" si="15"/>
        <v>8000000</v>
      </c>
      <c r="I60" s="175">
        <f t="shared" si="15"/>
        <v>0</v>
      </c>
      <c r="J60" s="175">
        <f t="shared" si="15"/>
        <v>1629626.02</v>
      </c>
      <c r="K60" s="175">
        <f t="shared" si="15"/>
        <v>0</v>
      </c>
      <c r="L60" s="175">
        <f t="shared" si="15"/>
        <v>0</v>
      </c>
      <c r="M60" s="175">
        <f t="shared" si="15"/>
        <v>1629626.02</v>
      </c>
      <c r="N60" s="175">
        <f t="shared" si="15"/>
        <v>0</v>
      </c>
      <c r="O60" s="176"/>
      <c r="P60" s="177">
        <f t="shared" ref="P60:P67" si="16">E60-J60</f>
        <v>6370373.9800000004</v>
      </c>
      <c r="Q60" s="1"/>
      <c r="R60" s="1"/>
      <c r="S60" s="1"/>
      <c r="T60" s="1"/>
      <c r="U60" s="1"/>
    </row>
    <row r="61" spans="1:21" ht="20.25" hidden="1" customHeight="1" x14ac:dyDescent="0.2">
      <c r="A61" s="321" t="s">
        <v>24</v>
      </c>
      <c r="B61" s="321"/>
      <c r="C61" s="321"/>
      <c r="D61" s="321"/>
      <c r="E61" s="321"/>
      <c r="F61" s="321"/>
      <c r="G61" s="321"/>
      <c r="H61" s="321"/>
      <c r="I61" s="321"/>
      <c r="J61" s="321"/>
      <c r="K61" s="321"/>
      <c r="L61" s="321"/>
      <c r="M61" s="321"/>
      <c r="N61" s="321"/>
      <c r="O61" s="321"/>
      <c r="P61" s="40">
        <f t="shared" si="16"/>
        <v>0</v>
      </c>
      <c r="Q61" s="1"/>
      <c r="R61" s="1"/>
      <c r="S61" s="1"/>
      <c r="T61" s="1"/>
      <c r="U61" s="1"/>
    </row>
    <row r="62" spans="1:21" ht="39.75" hidden="1" customHeight="1" x14ac:dyDescent="0.2">
      <c r="A62" s="58" t="s">
        <v>40</v>
      </c>
      <c r="B62" s="361" t="s">
        <v>82</v>
      </c>
      <c r="C62" s="361"/>
      <c r="D62" s="16">
        <v>50</v>
      </c>
      <c r="E62" s="14">
        <f>F62+G62+H62+I62</f>
        <v>0</v>
      </c>
      <c r="F62" s="14"/>
      <c r="G62" s="14"/>
      <c r="H62" s="14">
        <v>0</v>
      </c>
      <c r="I62" s="14"/>
      <c r="J62" s="15">
        <f>K62+L62+M62+N62</f>
        <v>0</v>
      </c>
      <c r="K62" s="14"/>
      <c r="L62" s="14"/>
      <c r="M62" s="14"/>
      <c r="N62" s="14"/>
      <c r="O62" s="26" t="s">
        <v>85</v>
      </c>
      <c r="P62" s="40">
        <f t="shared" si="16"/>
        <v>0</v>
      </c>
      <c r="Q62" s="1"/>
      <c r="R62" s="1"/>
      <c r="S62" s="1"/>
      <c r="T62" s="1"/>
      <c r="U62" s="1"/>
    </row>
    <row r="63" spans="1:21" ht="20.25" hidden="1" customHeight="1" x14ac:dyDescent="0.2">
      <c r="A63" s="362" t="s">
        <v>27</v>
      </c>
      <c r="B63" s="362"/>
      <c r="C63" s="362"/>
      <c r="D63" s="49">
        <f t="shared" ref="D63:N63" si="17">SUM(D62:D62)</f>
        <v>50</v>
      </c>
      <c r="E63" s="17">
        <f t="shared" si="17"/>
        <v>0</v>
      </c>
      <c r="F63" s="17">
        <f t="shared" si="17"/>
        <v>0</v>
      </c>
      <c r="G63" s="17">
        <f t="shared" si="17"/>
        <v>0</v>
      </c>
      <c r="H63" s="17">
        <f t="shared" si="17"/>
        <v>0</v>
      </c>
      <c r="I63" s="17">
        <f t="shared" si="17"/>
        <v>0</v>
      </c>
      <c r="J63" s="17">
        <f t="shared" si="17"/>
        <v>0</v>
      </c>
      <c r="K63" s="17">
        <f t="shared" si="17"/>
        <v>0</v>
      </c>
      <c r="L63" s="17">
        <f t="shared" si="17"/>
        <v>0</v>
      </c>
      <c r="M63" s="17">
        <f t="shared" si="17"/>
        <v>0</v>
      </c>
      <c r="N63" s="17">
        <f t="shared" si="17"/>
        <v>0</v>
      </c>
      <c r="O63" s="28"/>
      <c r="P63" s="40">
        <f t="shared" si="16"/>
        <v>0</v>
      </c>
      <c r="Q63" s="1"/>
      <c r="R63" s="1"/>
      <c r="S63" s="1"/>
      <c r="T63" s="1"/>
      <c r="U63" s="1"/>
    </row>
    <row r="64" spans="1:21" ht="20.25" hidden="1" customHeight="1" x14ac:dyDescent="0.2">
      <c r="A64" s="389" t="s">
        <v>25</v>
      </c>
      <c r="B64" s="389"/>
      <c r="C64" s="389"/>
      <c r="D64" s="389"/>
      <c r="E64" s="389"/>
      <c r="F64" s="389"/>
      <c r="G64" s="389"/>
      <c r="H64" s="389"/>
      <c r="I64" s="389"/>
      <c r="J64" s="389"/>
      <c r="K64" s="389"/>
      <c r="L64" s="389"/>
      <c r="M64" s="389"/>
      <c r="N64" s="389"/>
      <c r="O64" s="389"/>
      <c r="P64" s="40">
        <f t="shared" si="16"/>
        <v>0</v>
      </c>
      <c r="Q64" s="1"/>
      <c r="R64" s="1"/>
      <c r="S64" s="1"/>
      <c r="T64" s="1"/>
      <c r="U64" s="1"/>
    </row>
    <row r="65" spans="1:21" ht="27.75" hidden="1" customHeight="1" x14ac:dyDescent="0.2">
      <c r="A65" s="58" t="s">
        <v>51</v>
      </c>
      <c r="B65" s="349" t="s">
        <v>90</v>
      </c>
      <c r="C65" s="349"/>
      <c r="D65" s="16">
        <v>75</v>
      </c>
      <c r="E65" s="14">
        <f>F65+G65+H65+I65</f>
        <v>0</v>
      </c>
      <c r="F65" s="14"/>
      <c r="G65" s="14"/>
      <c r="H65" s="14">
        <v>0</v>
      </c>
      <c r="I65" s="11"/>
      <c r="J65" s="15">
        <f>K65+L65+M65+N65</f>
        <v>0</v>
      </c>
      <c r="K65" s="11"/>
      <c r="L65" s="11"/>
      <c r="M65" s="14"/>
      <c r="N65" s="11"/>
      <c r="O65" s="27"/>
      <c r="P65" s="40">
        <f t="shared" si="16"/>
        <v>0</v>
      </c>
      <c r="Q65" s="1"/>
      <c r="R65" s="1"/>
      <c r="S65" s="1"/>
      <c r="T65" s="1"/>
      <c r="U65" s="1"/>
    </row>
    <row r="66" spans="1:21" ht="75.75" hidden="1" customHeight="1" x14ac:dyDescent="0.2">
      <c r="A66" s="58" t="s">
        <v>50</v>
      </c>
      <c r="B66" s="349" t="s">
        <v>70</v>
      </c>
      <c r="C66" s="349"/>
      <c r="D66" s="16">
        <v>75</v>
      </c>
      <c r="E66" s="14">
        <f>F66+G66+H66</f>
        <v>0</v>
      </c>
      <c r="F66" s="14"/>
      <c r="G66" s="14"/>
      <c r="H66" s="14">
        <v>0</v>
      </c>
      <c r="I66" s="11"/>
      <c r="J66" s="15">
        <f>K66+L66+M66+N66</f>
        <v>0</v>
      </c>
      <c r="K66" s="11"/>
      <c r="L66" s="11"/>
      <c r="M66" s="14">
        <v>0</v>
      </c>
      <c r="N66" s="11"/>
      <c r="O66" s="26"/>
      <c r="P66" s="40">
        <f t="shared" si="16"/>
        <v>0</v>
      </c>
      <c r="Q66" s="1"/>
      <c r="R66" s="1"/>
      <c r="S66" s="1"/>
      <c r="T66" s="1"/>
      <c r="U66" s="1"/>
    </row>
    <row r="67" spans="1:21" ht="17.25" hidden="1" customHeight="1" x14ac:dyDescent="0.2">
      <c r="A67" s="322" t="s">
        <v>27</v>
      </c>
      <c r="B67" s="322"/>
      <c r="C67" s="322"/>
      <c r="D67" s="49">
        <f>SUM(D65:D66)</f>
        <v>150</v>
      </c>
      <c r="E67" s="17">
        <f>SUM(E65:E66)</f>
        <v>0</v>
      </c>
      <c r="F67" s="17">
        <f>SUM(F65:F66)</f>
        <v>0</v>
      </c>
      <c r="G67" s="17">
        <f>SUM(G65:G66)</f>
        <v>0</v>
      </c>
      <c r="H67" s="17">
        <f>E67</f>
        <v>0</v>
      </c>
      <c r="I67" s="17">
        <f>SUM(I65:I66)</f>
        <v>0</v>
      </c>
      <c r="J67" s="17">
        <f>J65+J66</f>
        <v>0</v>
      </c>
      <c r="K67" s="17">
        <f>SUM(K65:K66)</f>
        <v>0</v>
      </c>
      <c r="L67" s="17">
        <f>SUM(L65:L66)</f>
        <v>0</v>
      </c>
      <c r="M67" s="17">
        <f>SUM(M65:M66)</f>
        <v>0</v>
      </c>
      <c r="N67" s="17">
        <f>SUM(N66)</f>
        <v>0</v>
      </c>
      <c r="O67" s="29"/>
      <c r="P67" s="40">
        <f t="shared" si="16"/>
        <v>0</v>
      </c>
      <c r="Q67" s="1"/>
      <c r="R67" s="1"/>
      <c r="S67" s="1"/>
      <c r="T67" s="1"/>
      <c r="U67" s="1"/>
    </row>
    <row r="68" spans="1:21" ht="16.5" customHeight="1" x14ac:dyDescent="0.2">
      <c r="A68" s="142"/>
      <c r="B68" s="334" t="s">
        <v>183</v>
      </c>
      <c r="C68" s="335"/>
      <c r="D68" s="335"/>
      <c r="E68" s="335"/>
      <c r="F68" s="335"/>
      <c r="G68" s="335"/>
      <c r="H68" s="335"/>
      <c r="I68" s="335"/>
      <c r="J68" s="335"/>
      <c r="K68" s="335"/>
      <c r="L68" s="335"/>
      <c r="M68" s="335"/>
      <c r="N68" s="335"/>
      <c r="O68" s="335"/>
      <c r="P68" s="336"/>
      <c r="Q68" s="1"/>
      <c r="R68" s="1"/>
      <c r="S68" s="1"/>
      <c r="T68" s="1"/>
      <c r="U68" s="1"/>
    </row>
    <row r="69" spans="1:21" ht="59.25" customHeight="1" x14ac:dyDescent="0.2">
      <c r="A69" s="151" t="s">
        <v>204</v>
      </c>
      <c r="B69" s="393" t="s">
        <v>182</v>
      </c>
      <c r="C69" s="393"/>
      <c r="D69" s="245"/>
      <c r="E69" s="157">
        <f>H69+G69</f>
        <v>8000000</v>
      </c>
      <c r="F69" s="157"/>
      <c r="G69" s="157"/>
      <c r="H69" s="157">
        <v>8000000</v>
      </c>
      <c r="I69" s="157"/>
      <c r="J69" s="157">
        <f>M69+L69</f>
        <v>1629626.02</v>
      </c>
      <c r="K69" s="157"/>
      <c r="L69" s="157"/>
      <c r="M69" s="157">
        <v>1629626.02</v>
      </c>
      <c r="N69" s="157"/>
      <c r="O69" s="160" t="s">
        <v>344</v>
      </c>
      <c r="P69" s="174">
        <f t="shared" ref="P69:P77" si="18">E69-J69</f>
        <v>6370373.9800000004</v>
      </c>
      <c r="Q69" s="1"/>
      <c r="R69" s="1"/>
      <c r="S69" s="1"/>
      <c r="T69" s="1"/>
      <c r="U69" s="1"/>
    </row>
    <row r="70" spans="1:21" ht="40.5" customHeight="1" x14ac:dyDescent="0.2">
      <c r="A70" s="323" t="s">
        <v>361</v>
      </c>
      <c r="B70" s="324"/>
      <c r="C70" s="325"/>
      <c r="D70" s="90"/>
      <c r="E70" s="246">
        <f>SUM(E71:E77)</f>
        <v>26511800</v>
      </c>
      <c r="F70" s="246">
        <f>SUM(F71:F77)</f>
        <v>0</v>
      </c>
      <c r="G70" s="246">
        <f>SUM(G71:G77)</f>
        <v>2016000</v>
      </c>
      <c r="H70" s="246">
        <f>SUM(H71:H77)</f>
        <v>24495800</v>
      </c>
      <c r="I70" s="246">
        <f>SUM(I71:I74)</f>
        <v>0</v>
      </c>
      <c r="J70" s="246">
        <f>SUM(J71:J77)</f>
        <v>10025834.67</v>
      </c>
      <c r="K70" s="246">
        <f>SUM(K71:K77)</f>
        <v>0</v>
      </c>
      <c r="L70" s="246">
        <f>SUM(L71:L77)</f>
        <v>0</v>
      </c>
      <c r="M70" s="246">
        <f>SUM(M71:M77)</f>
        <v>10025834.67</v>
      </c>
      <c r="N70" s="246">
        <f>SUM(N71:N74)</f>
        <v>0</v>
      </c>
      <c r="O70" s="178"/>
      <c r="P70" s="179">
        <f t="shared" si="18"/>
        <v>16485965.33</v>
      </c>
      <c r="Q70" s="1"/>
      <c r="R70" s="1"/>
      <c r="S70" s="1"/>
      <c r="T70" s="1"/>
      <c r="U70" s="1"/>
    </row>
    <row r="71" spans="1:21" ht="40.5" customHeight="1" x14ac:dyDescent="0.2">
      <c r="A71" s="58" t="s">
        <v>207</v>
      </c>
      <c r="B71" s="326" t="s">
        <v>184</v>
      </c>
      <c r="C71" s="326"/>
      <c r="D71" s="169">
        <v>9915.7999999999993</v>
      </c>
      <c r="E71" s="237">
        <f>H71</f>
        <v>20942300</v>
      </c>
      <c r="F71" s="240"/>
      <c r="G71" s="240"/>
      <c r="H71" s="240">
        <v>20942300</v>
      </c>
      <c r="I71" s="238"/>
      <c r="J71" s="240">
        <f>SUM(L71:M71)</f>
        <v>10001834.67</v>
      </c>
      <c r="K71" s="238"/>
      <c r="L71" s="239"/>
      <c r="M71" s="239">
        <v>10001834.67</v>
      </c>
      <c r="N71" s="239"/>
      <c r="O71" s="192" t="s">
        <v>260</v>
      </c>
      <c r="P71" s="180">
        <f t="shared" si="18"/>
        <v>10940465.33</v>
      </c>
      <c r="Q71" s="1"/>
      <c r="R71" s="1"/>
      <c r="S71" s="1"/>
      <c r="T71" s="1"/>
      <c r="U71" s="1"/>
    </row>
    <row r="72" spans="1:21" s="37" customFormat="1" ht="89.25" customHeight="1" x14ac:dyDescent="0.2">
      <c r="A72" s="59" t="s">
        <v>208</v>
      </c>
      <c r="B72" s="326" t="s">
        <v>185</v>
      </c>
      <c r="C72" s="326"/>
      <c r="D72" s="172">
        <v>923.5</v>
      </c>
      <c r="E72" s="237">
        <f>H72</f>
        <v>202300</v>
      </c>
      <c r="F72" s="240"/>
      <c r="G72" s="240"/>
      <c r="H72" s="240">
        <v>202300</v>
      </c>
      <c r="I72" s="239"/>
      <c r="J72" s="239">
        <f>SUM(L72:M72)</f>
        <v>24000</v>
      </c>
      <c r="K72" s="239"/>
      <c r="L72" s="239"/>
      <c r="M72" s="239">
        <v>24000</v>
      </c>
      <c r="N72" s="239"/>
      <c r="O72" s="181" t="s">
        <v>345</v>
      </c>
      <c r="P72" s="180">
        <f t="shared" si="18"/>
        <v>178300</v>
      </c>
      <c r="Q72" s="36"/>
      <c r="R72" s="36"/>
      <c r="S72" s="36"/>
      <c r="T72" s="36"/>
      <c r="U72" s="36"/>
    </row>
    <row r="73" spans="1:21" s="37" customFormat="1" ht="45.75" hidden="1" customHeight="1" x14ac:dyDescent="0.2">
      <c r="A73" s="103"/>
      <c r="B73" s="357" t="s">
        <v>123</v>
      </c>
      <c r="C73" s="358"/>
      <c r="D73" s="172"/>
      <c r="E73" s="237">
        <f>H73</f>
        <v>0</v>
      </c>
      <c r="F73" s="240"/>
      <c r="G73" s="240"/>
      <c r="H73" s="240">
        <v>0</v>
      </c>
      <c r="I73" s="239"/>
      <c r="J73" s="239">
        <f>SUM(L73:M73)</f>
        <v>0</v>
      </c>
      <c r="K73" s="239"/>
      <c r="L73" s="239"/>
      <c r="M73" s="239"/>
      <c r="N73" s="239"/>
      <c r="O73" s="181"/>
      <c r="P73" s="180">
        <f t="shared" si="18"/>
        <v>0</v>
      </c>
      <c r="Q73" s="36"/>
      <c r="R73" s="36"/>
      <c r="S73" s="36"/>
      <c r="T73" s="36"/>
      <c r="U73" s="36"/>
    </row>
    <row r="74" spans="1:21" s="37" customFormat="1" ht="21.75" customHeight="1" x14ac:dyDescent="0.2">
      <c r="A74" s="147" t="s">
        <v>206</v>
      </c>
      <c r="B74" s="347" t="s">
        <v>110</v>
      </c>
      <c r="C74" s="348"/>
      <c r="D74" s="172"/>
      <c r="E74" s="237">
        <f>H74</f>
        <v>127200</v>
      </c>
      <c r="F74" s="240"/>
      <c r="G74" s="240"/>
      <c r="H74" s="240">
        <v>127200</v>
      </c>
      <c r="I74" s="239"/>
      <c r="J74" s="239">
        <f>SUM(L74:M74)</f>
        <v>0</v>
      </c>
      <c r="K74" s="239"/>
      <c r="L74" s="239"/>
      <c r="M74" s="239"/>
      <c r="N74" s="239"/>
      <c r="O74" s="35"/>
      <c r="P74" s="180">
        <f t="shared" si="18"/>
        <v>127200</v>
      </c>
      <c r="Q74" s="36"/>
      <c r="R74" s="36"/>
      <c r="S74" s="36"/>
      <c r="T74" s="36"/>
      <c r="U74" s="36"/>
    </row>
    <row r="75" spans="1:21" s="37" customFormat="1" ht="32.25" customHeight="1" x14ac:dyDescent="0.2">
      <c r="A75" s="226" t="s">
        <v>262</v>
      </c>
      <c r="B75" s="347" t="s">
        <v>263</v>
      </c>
      <c r="C75" s="348"/>
      <c r="D75" s="172"/>
      <c r="E75" s="237">
        <f>H75</f>
        <v>3000000</v>
      </c>
      <c r="F75" s="240"/>
      <c r="G75" s="240"/>
      <c r="H75" s="240">
        <v>3000000</v>
      </c>
      <c r="I75" s="239"/>
      <c r="J75" s="239">
        <f>SUM(L75:M75)</f>
        <v>0</v>
      </c>
      <c r="K75" s="239"/>
      <c r="L75" s="239"/>
      <c r="M75" s="239"/>
      <c r="N75" s="239"/>
      <c r="O75" s="35" t="s">
        <v>291</v>
      </c>
      <c r="P75" s="180">
        <f t="shared" si="18"/>
        <v>3000000</v>
      </c>
      <c r="Q75" s="36"/>
      <c r="R75" s="36"/>
      <c r="S75" s="36"/>
      <c r="T75" s="36"/>
      <c r="U75" s="36"/>
    </row>
    <row r="76" spans="1:21" ht="49.5" customHeight="1" x14ac:dyDescent="0.2">
      <c r="A76" s="147" t="s">
        <v>205</v>
      </c>
      <c r="B76" s="347" t="s">
        <v>168</v>
      </c>
      <c r="C76" s="348"/>
      <c r="D76" s="169"/>
      <c r="E76" s="237">
        <f t="shared" ref="E76:E77" si="19">G76+H76</f>
        <v>0</v>
      </c>
      <c r="F76" s="240"/>
      <c r="G76" s="240"/>
      <c r="H76" s="240">
        <v>0</v>
      </c>
      <c r="I76" s="238"/>
      <c r="J76" s="240">
        <f t="shared" ref="J76:J77" si="20">SUM(L76:M76)</f>
        <v>0</v>
      </c>
      <c r="K76" s="238"/>
      <c r="L76" s="239"/>
      <c r="M76" s="239"/>
      <c r="N76" s="239"/>
      <c r="O76" s="181"/>
      <c r="P76" s="180">
        <f t="shared" si="18"/>
        <v>0</v>
      </c>
      <c r="Q76" s="1"/>
      <c r="R76" s="1"/>
      <c r="S76" s="1"/>
      <c r="T76" s="1"/>
      <c r="U76" s="1"/>
    </row>
    <row r="77" spans="1:21" ht="24.75" customHeight="1" x14ac:dyDescent="0.2">
      <c r="A77" s="147" t="s">
        <v>209</v>
      </c>
      <c r="B77" s="359" t="s">
        <v>310</v>
      </c>
      <c r="C77" s="360"/>
      <c r="D77" s="169"/>
      <c r="E77" s="237">
        <f t="shared" si="19"/>
        <v>2240000</v>
      </c>
      <c r="F77" s="240"/>
      <c r="G77" s="239">
        <v>2016000</v>
      </c>
      <c r="H77" s="239">
        <v>224000</v>
      </c>
      <c r="I77" s="238"/>
      <c r="J77" s="240">
        <f t="shared" si="20"/>
        <v>0</v>
      </c>
      <c r="K77" s="238"/>
      <c r="L77" s="239"/>
      <c r="M77" s="239"/>
      <c r="N77" s="238"/>
      <c r="O77" s="279" t="s">
        <v>259</v>
      </c>
      <c r="P77" s="180">
        <f t="shared" si="18"/>
        <v>2240000</v>
      </c>
      <c r="Q77" s="1"/>
      <c r="R77" s="1"/>
      <c r="S77" s="1"/>
      <c r="T77" s="1"/>
      <c r="U77" s="1"/>
    </row>
    <row r="78" spans="1:21" ht="37.5" customHeight="1" x14ac:dyDescent="0.2">
      <c r="A78" s="354" t="s">
        <v>362</v>
      </c>
      <c r="B78" s="355"/>
      <c r="C78" s="356"/>
      <c r="D78" s="91"/>
      <c r="E78" s="250">
        <f t="shared" ref="E78:I78" si="21">E87+E91+E94+E101+E104+E107+E81+E82</f>
        <v>92957153.780000001</v>
      </c>
      <c r="F78" s="250">
        <f t="shared" si="21"/>
        <v>0</v>
      </c>
      <c r="G78" s="250">
        <f t="shared" si="21"/>
        <v>8296767.2699999996</v>
      </c>
      <c r="H78" s="250">
        <f t="shared" si="21"/>
        <v>84660386.510000005</v>
      </c>
      <c r="I78" s="250">
        <f t="shared" si="21"/>
        <v>0</v>
      </c>
      <c r="J78" s="250">
        <f>J87+J91+J94+J101+J104+J107+J81+J82</f>
        <v>21984941.889999997</v>
      </c>
      <c r="K78" s="250">
        <f t="shared" ref="K78:M78" si="22">K87+K91+K94+K101+K104+K107+K81+K82</f>
        <v>0</v>
      </c>
      <c r="L78" s="250">
        <f t="shared" si="22"/>
        <v>0</v>
      </c>
      <c r="M78" s="250">
        <f t="shared" si="22"/>
        <v>21984941.889999997</v>
      </c>
      <c r="N78" s="250">
        <f t="shared" ref="N78" si="23">N87+N91+N94+N101+N104+N107+N81</f>
        <v>0</v>
      </c>
      <c r="O78" s="183"/>
      <c r="P78" s="184">
        <f>E78-J78</f>
        <v>70972211.890000001</v>
      </c>
      <c r="Q78" s="1"/>
      <c r="R78" s="1"/>
      <c r="S78" s="1"/>
      <c r="T78" s="1"/>
      <c r="U78" s="1"/>
    </row>
    <row r="79" spans="1:21" ht="16.5" customHeight="1" x14ac:dyDescent="0.2">
      <c r="A79" s="394" t="s">
        <v>311</v>
      </c>
      <c r="B79" s="394"/>
      <c r="C79" s="394"/>
      <c r="D79" s="394"/>
      <c r="E79" s="394"/>
      <c r="F79" s="394"/>
      <c r="G79" s="394"/>
      <c r="H79" s="394"/>
      <c r="I79" s="394"/>
      <c r="J79" s="394"/>
      <c r="K79" s="394"/>
      <c r="L79" s="394"/>
      <c r="M79" s="394"/>
      <c r="N79" s="394"/>
      <c r="O79" s="394"/>
      <c r="P79" s="235"/>
      <c r="Q79" s="1"/>
      <c r="R79" s="1"/>
      <c r="S79" s="1"/>
      <c r="T79" s="1"/>
      <c r="U79" s="1"/>
    </row>
    <row r="80" spans="1:21" ht="21" customHeight="1" x14ac:dyDescent="0.2">
      <c r="A80" s="299" t="s">
        <v>277</v>
      </c>
      <c r="B80" s="299"/>
      <c r="C80" s="299"/>
      <c r="D80" s="299"/>
      <c r="E80" s="299"/>
      <c r="F80" s="299"/>
      <c r="G80" s="299"/>
      <c r="H80" s="299"/>
      <c r="I80" s="299"/>
      <c r="J80" s="299"/>
      <c r="K80" s="299"/>
      <c r="L80" s="299"/>
      <c r="M80" s="299"/>
      <c r="N80" s="299"/>
      <c r="O80" s="299"/>
      <c r="P80" s="235"/>
      <c r="Q80" s="1"/>
      <c r="R80" s="1"/>
      <c r="S80" s="1"/>
      <c r="T80" s="1"/>
      <c r="U80" s="1"/>
    </row>
    <row r="81" spans="1:21" ht="28.5" customHeight="1" x14ac:dyDescent="0.2">
      <c r="A81" s="235"/>
      <c r="B81" s="399" t="s">
        <v>312</v>
      </c>
      <c r="C81" s="400"/>
      <c r="D81" s="235"/>
      <c r="E81" s="240">
        <f>F81+G81+H81</f>
        <v>8986073.8099999987</v>
      </c>
      <c r="F81" s="240"/>
      <c r="G81" s="240">
        <v>8296767.2699999996</v>
      </c>
      <c r="H81" s="238">
        <v>689306.54</v>
      </c>
      <c r="I81" s="238"/>
      <c r="J81" s="240">
        <f>K81+L81+M81+N81</f>
        <v>0</v>
      </c>
      <c r="K81" s="238"/>
      <c r="L81" s="238"/>
      <c r="M81" s="238">
        <v>0</v>
      </c>
      <c r="N81" s="238"/>
      <c r="O81" s="297" t="s">
        <v>346</v>
      </c>
      <c r="P81" s="174">
        <f t="shared" ref="P81:P99" si="24">E81-J81</f>
        <v>8986073.8099999987</v>
      </c>
      <c r="Q81" s="1"/>
      <c r="R81" s="1"/>
      <c r="S81" s="1"/>
      <c r="T81" s="1"/>
      <c r="U81" s="1"/>
    </row>
    <row r="82" spans="1:21" ht="21.75" customHeight="1" x14ac:dyDescent="0.2">
      <c r="A82" s="280"/>
      <c r="B82" s="401"/>
      <c r="C82" s="402"/>
      <c r="D82" s="280"/>
      <c r="E82" s="240">
        <f>F82+G82+H82</f>
        <v>81694351.400000006</v>
      </c>
      <c r="F82" s="240"/>
      <c r="G82" s="240"/>
      <c r="H82" s="238">
        <v>81694351.400000006</v>
      </c>
      <c r="I82" s="238"/>
      <c r="J82" s="240">
        <f>K82+L82+M82+N82</f>
        <v>21976399.489999998</v>
      </c>
      <c r="K82" s="238"/>
      <c r="L82" s="238"/>
      <c r="M82" s="238">
        <v>21976399.489999998</v>
      </c>
      <c r="N82" s="238"/>
      <c r="O82" s="298"/>
      <c r="P82" s="174"/>
      <c r="Q82" s="1"/>
      <c r="R82" s="1"/>
      <c r="S82" s="1"/>
      <c r="T82" s="1"/>
      <c r="U82" s="1"/>
    </row>
    <row r="83" spans="1:21" ht="21.75" customHeight="1" x14ac:dyDescent="0.2">
      <c r="A83" s="311" t="s">
        <v>313</v>
      </c>
      <c r="B83" s="311"/>
      <c r="C83" s="311"/>
      <c r="D83" s="83"/>
      <c r="E83" s="250">
        <f>SUM(E81:E82)</f>
        <v>90680425.210000008</v>
      </c>
      <c r="F83" s="250">
        <f t="shared" ref="F83:N83" si="25">SUM(F81:F82)</f>
        <v>0</v>
      </c>
      <c r="G83" s="250">
        <f t="shared" si="25"/>
        <v>8296767.2699999996</v>
      </c>
      <c r="H83" s="250">
        <f>SUM(H81:H82)</f>
        <v>82383657.940000013</v>
      </c>
      <c r="I83" s="250">
        <f t="shared" si="25"/>
        <v>0</v>
      </c>
      <c r="J83" s="250">
        <f t="shared" si="25"/>
        <v>21976399.489999998</v>
      </c>
      <c r="K83" s="250">
        <f t="shared" si="25"/>
        <v>0</v>
      </c>
      <c r="L83" s="250">
        <f t="shared" si="25"/>
        <v>0</v>
      </c>
      <c r="M83" s="250">
        <f t="shared" si="25"/>
        <v>21976399.489999998</v>
      </c>
      <c r="N83" s="250">
        <f t="shared" si="25"/>
        <v>0</v>
      </c>
      <c r="O83" s="186"/>
      <c r="P83" s="187">
        <f t="shared" ref="P83" si="26">E83-J83</f>
        <v>68704025.720000014</v>
      </c>
      <c r="Q83" s="1"/>
      <c r="R83" s="1"/>
      <c r="S83" s="1"/>
      <c r="T83" s="1"/>
      <c r="U83" s="1"/>
    </row>
    <row r="84" spans="1:21" ht="18.75" hidden="1" customHeight="1" x14ac:dyDescent="0.2">
      <c r="A84" s="310" t="s">
        <v>132</v>
      </c>
      <c r="B84" s="310"/>
      <c r="C84" s="310"/>
      <c r="D84" s="310"/>
      <c r="E84" s="310"/>
      <c r="F84" s="310"/>
      <c r="G84" s="310"/>
      <c r="H84" s="310"/>
      <c r="I84" s="310"/>
      <c r="J84" s="310"/>
      <c r="K84" s="310"/>
      <c r="L84" s="310"/>
      <c r="M84" s="310"/>
      <c r="N84" s="310"/>
      <c r="O84" s="310"/>
      <c r="P84" s="40">
        <f t="shared" si="24"/>
        <v>0</v>
      </c>
      <c r="Q84" s="1"/>
      <c r="R84" s="1"/>
      <c r="S84" s="1"/>
      <c r="T84" s="1"/>
      <c r="U84" s="1"/>
    </row>
    <row r="85" spans="1:21" ht="75.75" hidden="1" customHeight="1" x14ac:dyDescent="0.2">
      <c r="A85" s="62" t="s">
        <v>210</v>
      </c>
      <c r="B85" s="329" t="s">
        <v>57</v>
      </c>
      <c r="C85" s="330"/>
      <c r="D85" s="185"/>
      <c r="E85" s="240">
        <f>H85</f>
        <v>0</v>
      </c>
      <c r="F85" s="240"/>
      <c r="G85" s="240">
        <v>0</v>
      </c>
      <c r="H85" s="240">
        <v>0</v>
      </c>
      <c r="I85" s="240"/>
      <c r="J85" s="240">
        <f>K85+L85+M85+N85</f>
        <v>0</v>
      </c>
      <c r="K85" s="240"/>
      <c r="L85" s="240"/>
      <c r="M85" s="240"/>
      <c r="N85" s="240"/>
      <c r="O85" s="35" t="s">
        <v>291</v>
      </c>
      <c r="P85" s="174">
        <f t="shared" si="24"/>
        <v>0</v>
      </c>
      <c r="Q85" s="1"/>
      <c r="R85" s="1"/>
      <c r="S85" s="1"/>
      <c r="T85" s="1"/>
      <c r="U85" s="1"/>
    </row>
    <row r="86" spans="1:21" ht="37.5" hidden="1" customHeight="1" x14ac:dyDescent="0.2">
      <c r="A86" s="62" t="s">
        <v>59</v>
      </c>
      <c r="B86" s="312" t="s">
        <v>58</v>
      </c>
      <c r="C86" s="312"/>
      <c r="D86" s="39" t="s">
        <v>44</v>
      </c>
      <c r="E86" s="76">
        <f>H86</f>
        <v>0</v>
      </c>
      <c r="F86" s="76"/>
      <c r="G86" s="76"/>
      <c r="H86" s="55">
        <v>0</v>
      </c>
      <c r="I86" s="55"/>
      <c r="J86" s="76">
        <f>K86+L86+M86+N86</f>
        <v>0</v>
      </c>
      <c r="K86" s="55"/>
      <c r="L86" s="76"/>
      <c r="M86" s="76">
        <v>0</v>
      </c>
      <c r="N86" s="55"/>
      <c r="O86" s="26" t="s">
        <v>84</v>
      </c>
      <c r="P86" s="40">
        <f t="shared" si="24"/>
        <v>0</v>
      </c>
      <c r="Q86" s="1"/>
      <c r="R86" s="1"/>
      <c r="S86" s="1"/>
      <c r="T86" s="1"/>
      <c r="U86" s="1"/>
    </row>
    <row r="87" spans="1:21" ht="20.25" hidden="1" customHeight="1" x14ac:dyDescent="0.2">
      <c r="A87" s="311" t="s">
        <v>131</v>
      </c>
      <c r="B87" s="311"/>
      <c r="C87" s="311"/>
      <c r="D87" s="83"/>
      <c r="E87" s="250">
        <f>SUM(E85:E86)</f>
        <v>0</v>
      </c>
      <c r="F87" s="250">
        <f t="shared" ref="F87:N87" si="27">SUM(F85:F86)</f>
        <v>0</v>
      </c>
      <c r="G87" s="250">
        <f t="shared" si="27"/>
        <v>0</v>
      </c>
      <c r="H87" s="250">
        <f t="shared" si="27"/>
        <v>0</v>
      </c>
      <c r="I87" s="250">
        <f t="shared" si="27"/>
        <v>0</v>
      </c>
      <c r="J87" s="250">
        <f t="shared" si="27"/>
        <v>0</v>
      </c>
      <c r="K87" s="250">
        <f t="shared" si="27"/>
        <v>0</v>
      </c>
      <c r="L87" s="250">
        <f t="shared" si="27"/>
        <v>0</v>
      </c>
      <c r="M87" s="250">
        <f t="shared" si="27"/>
        <v>0</v>
      </c>
      <c r="N87" s="250">
        <f t="shared" si="27"/>
        <v>0</v>
      </c>
      <c r="O87" s="186"/>
      <c r="P87" s="187">
        <f t="shared" si="24"/>
        <v>0</v>
      </c>
      <c r="Q87" s="1"/>
      <c r="R87" s="1"/>
      <c r="S87" s="1"/>
      <c r="T87" s="1"/>
      <c r="U87" s="1"/>
    </row>
    <row r="88" spans="1:21" ht="16.5" hidden="1" customHeight="1" x14ac:dyDescent="0.2">
      <c r="A88" s="310" t="s">
        <v>133</v>
      </c>
      <c r="B88" s="310"/>
      <c r="C88" s="310"/>
      <c r="D88" s="310"/>
      <c r="E88" s="310"/>
      <c r="F88" s="310"/>
      <c r="G88" s="310"/>
      <c r="H88" s="310"/>
      <c r="I88" s="310"/>
      <c r="J88" s="310"/>
      <c r="K88" s="310"/>
      <c r="L88" s="310"/>
      <c r="M88" s="310"/>
      <c r="N88" s="310"/>
      <c r="O88" s="310"/>
      <c r="P88" s="40">
        <f t="shared" si="24"/>
        <v>0</v>
      </c>
      <c r="Q88" s="1"/>
      <c r="R88" s="1"/>
      <c r="S88" s="1"/>
      <c r="T88" s="1"/>
      <c r="U88" s="1"/>
    </row>
    <row r="89" spans="1:21" ht="44.25" hidden="1" customHeight="1" x14ac:dyDescent="0.2">
      <c r="A89" s="62" t="s">
        <v>37</v>
      </c>
      <c r="B89" s="312" t="s">
        <v>18</v>
      </c>
      <c r="C89" s="312"/>
      <c r="D89" s="20" t="s">
        <v>45</v>
      </c>
      <c r="E89" s="15">
        <f>G89+H89</f>
        <v>0</v>
      </c>
      <c r="F89" s="11"/>
      <c r="G89" s="14">
        <v>0</v>
      </c>
      <c r="H89" s="14">
        <v>0</v>
      </c>
      <c r="I89" s="11"/>
      <c r="J89" s="15">
        <f>SUM(K89:M89)</f>
        <v>0</v>
      </c>
      <c r="K89" s="13"/>
      <c r="L89" s="15"/>
      <c r="M89" s="15"/>
      <c r="N89" s="11"/>
      <c r="O89" s="26"/>
      <c r="P89" s="40">
        <f t="shared" si="24"/>
        <v>0</v>
      </c>
      <c r="Q89" s="1"/>
      <c r="R89" s="1"/>
      <c r="S89" s="1"/>
      <c r="T89" s="1"/>
      <c r="U89" s="1"/>
    </row>
    <row r="90" spans="1:21" ht="122.25" hidden="1" customHeight="1" x14ac:dyDescent="0.2">
      <c r="A90" s="62" t="s">
        <v>211</v>
      </c>
      <c r="B90" s="327" t="s">
        <v>117</v>
      </c>
      <c r="C90" s="328"/>
      <c r="D90" s="20"/>
      <c r="E90" s="188">
        <f>G90+H90+F90</f>
        <v>0</v>
      </c>
      <c r="F90" s="189"/>
      <c r="G90" s="189"/>
      <c r="H90" s="189">
        <f>663.6-663.6</f>
        <v>0</v>
      </c>
      <c r="I90" s="189"/>
      <c r="J90" s="188">
        <f>M90+L90</f>
        <v>0</v>
      </c>
      <c r="K90" s="189"/>
      <c r="L90" s="188"/>
      <c r="M90" s="188">
        <v>0</v>
      </c>
      <c r="N90" s="189"/>
      <c r="O90" s="190"/>
      <c r="P90" s="191">
        <f t="shared" si="24"/>
        <v>0</v>
      </c>
      <c r="Q90" s="1"/>
      <c r="R90" s="1"/>
      <c r="S90" s="1"/>
      <c r="T90" s="1"/>
      <c r="U90" s="1"/>
    </row>
    <row r="91" spans="1:21" ht="20.25" hidden="1" customHeight="1" x14ac:dyDescent="0.2">
      <c r="A91" s="311" t="s">
        <v>27</v>
      </c>
      <c r="B91" s="311"/>
      <c r="C91" s="311"/>
      <c r="D91" s="83"/>
      <c r="E91" s="182">
        <f>SUM(E89:E90)</f>
        <v>0</v>
      </c>
      <c r="F91" s="182"/>
      <c r="G91" s="182">
        <f>SUM(G89:G90)</f>
        <v>0</v>
      </c>
      <c r="H91" s="182">
        <f>SUM(H89:H90)</f>
        <v>0</v>
      </c>
      <c r="I91" s="182">
        <f>SUM(I89:I89)</f>
        <v>0</v>
      </c>
      <c r="J91" s="182">
        <f>SUM(J89:J90)</f>
        <v>0</v>
      </c>
      <c r="K91" s="182">
        <f>SUM(K89:K90)</f>
        <v>0</v>
      </c>
      <c r="L91" s="182">
        <f>SUM(L89:L90)</f>
        <v>0</v>
      </c>
      <c r="M91" s="182">
        <f>SUM(M89:M90)</f>
        <v>0</v>
      </c>
      <c r="N91" s="182">
        <f>SUM(N89:N89)</f>
        <v>0</v>
      </c>
      <c r="O91" s="186"/>
      <c r="P91" s="187">
        <f t="shared" si="24"/>
        <v>0</v>
      </c>
      <c r="Q91" s="1"/>
      <c r="R91" s="1"/>
      <c r="S91" s="1"/>
      <c r="T91" s="1"/>
      <c r="U91" s="1"/>
    </row>
    <row r="92" spans="1:21" ht="17.25" hidden="1" customHeight="1" x14ac:dyDescent="0.2">
      <c r="A92" s="310" t="s">
        <v>186</v>
      </c>
      <c r="B92" s="310"/>
      <c r="C92" s="310"/>
      <c r="D92" s="310"/>
      <c r="E92" s="310"/>
      <c r="F92" s="310"/>
      <c r="G92" s="310"/>
      <c r="H92" s="310"/>
      <c r="I92" s="310"/>
      <c r="J92" s="310"/>
      <c r="K92" s="310"/>
      <c r="L92" s="310"/>
      <c r="M92" s="310"/>
      <c r="N92" s="310"/>
      <c r="O92" s="310"/>
      <c r="P92" s="40">
        <f t="shared" si="24"/>
        <v>0</v>
      </c>
      <c r="Q92" s="1"/>
      <c r="R92" s="1"/>
      <c r="S92" s="1"/>
      <c r="T92" s="1"/>
      <c r="U92" s="1"/>
    </row>
    <row r="93" spans="1:21" ht="58.5" hidden="1" customHeight="1" x14ac:dyDescent="0.2">
      <c r="A93" s="62" t="s">
        <v>213</v>
      </c>
      <c r="B93" s="327" t="s">
        <v>20</v>
      </c>
      <c r="C93" s="328"/>
      <c r="D93" s="20"/>
      <c r="E93" s="157">
        <f>F93+G93+H93+I93</f>
        <v>0</v>
      </c>
      <c r="F93" s="156"/>
      <c r="G93" s="156"/>
      <c r="H93" s="156">
        <f>380-380</f>
        <v>0</v>
      </c>
      <c r="I93" s="156"/>
      <c r="J93" s="157">
        <f>L93+M93</f>
        <v>0</v>
      </c>
      <c r="K93" s="156"/>
      <c r="L93" s="157"/>
      <c r="M93" s="157">
        <v>0</v>
      </c>
      <c r="N93" s="156"/>
      <c r="O93" s="34"/>
      <c r="P93" s="174">
        <f t="shared" si="24"/>
        <v>0</v>
      </c>
      <c r="Q93" s="1"/>
      <c r="R93" s="1"/>
      <c r="S93" s="1"/>
      <c r="T93" s="1"/>
      <c r="U93" s="1"/>
    </row>
    <row r="94" spans="1:21" ht="17.25" hidden="1" customHeight="1" x14ac:dyDescent="0.2">
      <c r="A94" s="311" t="s">
        <v>27</v>
      </c>
      <c r="B94" s="311"/>
      <c r="C94" s="311"/>
      <c r="D94" s="83"/>
      <c r="E94" s="182">
        <f t="shared" ref="E94:N94" si="28">E93</f>
        <v>0</v>
      </c>
      <c r="F94" s="182">
        <f t="shared" si="28"/>
        <v>0</v>
      </c>
      <c r="G94" s="182">
        <f t="shared" si="28"/>
        <v>0</v>
      </c>
      <c r="H94" s="182">
        <f t="shared" si="28"/>
        <v>0</v>
      </c>
      <c r="I94" s="182">
        <f t="shared" si="28"/>
        <v>0</v>
      </c>
      <c r="J94" s="182">
        <f t="shared" si="28"/>
        <v>0</v>
      </c>
      <c r="K94" s="182">
        <f t="shared" si="28"/>
        <v>0</v>
      </c>
      <c r="L94" s="182">
        <f t="shared" si="28"/>
        <v>0</v>
      </c>
      <c r="M94" s="182">
        <f t="shared" si="28"/>
        <v>0</v>
      </c>
      <c r="N94" s="182">
        <f t="shared" si="28"/>
        <v>0</v>
      </c>
      <c r="O94" s="218"/>
      <c r="P94" s="40">
        <f t="shared" si="24"/>
        <v>0</v>
      </c>
      <c r="Q94" s="1"/>
      <c r="R94" s="1"/>
      <c r="S94" s="1"/>
      <c r="T94" s="1"/>
      <c r="U94" s="1"/>
    </row>
    <row r="95" spans="1:21" ht="17.25" customHeight="1" x14ac:dyDescent="0.2">
      <c r="A95" s="299" t="s">
        <v>135</v>
      </c>
      <c r="B95" s="299"/>
      <c r="C95" s="299"/>
      <c r="D95" s="299"/>
      <c r="E95" s="299"/>
      <c r="F95" s="299"/>
      <c r="G95" s="299"/>
      <c r="H95" s="299"/>
      <c r="I95" s="299"/>
      <c r="J95" s="299"/>
      <c r="K95" s="299"/>
      <c r="L95" s="299"/>
      <c r="M95" s="299"/>
      <c r="N95" s="299"/>
      <c r="O95" s="299"/>
      <c r="P95" s="40">
        <f t="shared" si="24"/>
        <v>0</v>
      </c>
      <c r="Q95" s="1"/>
      <c r="R95" s="1"/>
      <c r="S95" s="1"/>
      <c r="T95" s="1"/>
      <c r="U95" s="1"/>
    </row>
    <row r="96" spans="1:21" ht="61.5" customHeight="1" x14ac:dyDescent="0.2">
      <c r="A96" s="144" t="s">
        <v>215</v>
      </c>
      <c r="B96" s="293" t="s">
        <v>347</v>
      </c>
      <c r="C96" s="293"/>
      <c r="D96" s="170"/>
      <c r="E96" s="238">
        <f>H96</f>
        <v>66000</v>
      </c>
      <c r="F96" s="238"/>
      <c r="G96" s="238"/>
      <c r="H96" s="238">
        <v>66000</v>
      </c>
      <c r="I96" s="238"/>
      <c r="J96" s="238">
        <f>M96</f>
        <v>0</v>
      </c>
      <c r="K96" s="238"/>
      <c r="L96" s="238"/>
      <c r="M96" s="238"/>
      <c r="N96" s="238"/>
      <c r="O96" s="35" t="s">
        <v>291</v>
      </c>
      <c r="P96" s="174">
        <f t="shared" si="24"/>
        <v>66000</v>
      </c>
      <c r="Q96" s="1"/>
      <c r="R96" s="1"/>
      <c r="S96" s="1"/>
      <c r="T96" s="1"/>
      <c r="U96" s="1"/>
    </row>
    <row r="97" spans="1:21" ht="33.75" hidden="1" customHeight="1" x14ac:dyDescent="0.2">
      <c r="A97" s="144" t="s">
        <v>216</v>
      </c>
      <c r="B97" s="331" t="s">
        <v>187</v>
      </c>
      <c r="C97" s="332"/>
      <c r="D97" s="170"/>
      <c r="E97" s="238">
        <f>H97</f>
        <v>0</v>
      </c>
      <c r="F97" s="238"/>
      <c r="G97" s="238"/>
      <c r="H97" s="238"/>
      <c r="I97" s="238"/>
      <c r="J97" s="238">
        <f>M97</f>
        <v>0</v>
      </c>
      <c r="K97" s="238"/>
      <c r="L97" s="238"/>
      <c r="M97" s="238"/>
      <c r="N97" s="238"/>
      <c r="O97" s="160" t="s">
        <v>266</v>
      </c>
      <c r="P97" s="174">
        <f t="shared" si="24"/>
        <v>0</v>
      </c>
      <c r="Q97" s="1"/>
      <c r="R97" s="1"/>
      <c r="S97" s="1"/>
      <c r="T97" s="1"/>
      <c r="U97" s="1"/>
    </row>
    <row r="98" spans="1:21" ht="25.5" customHeight="1" x14ac:dyDescent="0.2">
      <c r="A98" s="144" t="s">
        <v>212</v>
      </c>
      <c r="B98" s="293" t="s">
        <v>19</v>
      </c>
      <c r="C98" s="293"/>
      <c r="D98" s="170"/>
      <c r="E98" s="240">
        <f>H98+G98</f>
        <v>1610728.57</v>
      </c>
      <c r="F98" s="238"/>
      <c r="G98" s="238"/>
      <c r="H98" s="238">
        <v>1610728.57</v>
      </c>
      <c r="I98" s="238"/>
      <c r="J98" s="240">
        <f>M98</f>
        <v>0</v>
      </c>
      <c r="K98" s="238"/>
      <c r="L98" s="238"/>
      <c r="M98" s="239"/>
      <c r="N98" s="238"/>
      <c r="O98" s="35" t="s">
        <v>291</v>
      </c>
      <c r="P98" s="180">
        <f t="shared" si="24"/>
        <v>1610728.57</v>
      </c>
      <c r="Q98" s="1"/>
      <c r="R98" s="1"/>
      <c r="S98" s="1"/>
      <c r="T98" s="1"/>
      <c r="U98" s="1"/>
    </row>
    <row r="99" spans="1:21" ht="32.25" customHeight="1" x14ac:dyDescent="0.2">
      <c r="A99" s="144" t="s">
        <v>214</v>
      </c>
      <c r="B99" s="293" t="s">
        <v>134</v>
      </c>
      <c r="C99" s="293"/>
      <c r="D99" s="170"/>
      <c r="E99" s="240">
        <f>H99+G99</f>
        <v>600000</v>
      </c>
      <c r="F99" s="238"/>
      <c r="G99" s="238"/>
      <c r="H99" s="238">
        <v>600000</v>
      </c>
      <c r="I99" s="238"/>
      <c r="J99" s="240">
        <f>M99</f>
        <v>8542.4</v>
      </c>
      <c r="K99" s="238"/>
      <c r="L99" s="238"/>
      <c r="M99" s="239">
        <v>8542.4</v>
      </c>
      <c r="N99" s="238"/>
      <c r="O99" s="35" t="s">
        <v>291</v>
      </c>
      <c r="P99" s="180">
        <f t="shared" si="24"/>
        <v>591457.6</v>
      </c>
      <c r="Q99" s="1"/>
      <c r="R99" s="1"/>
      <c r="S99" s="1"/>
      <c r="T99" s="1"/>
      <c r="U99" s="1"/>
    </row>
    <row r="100" spans="1:21" ht="46.5" hidden="1" customHeight="1" x14ac:dyDescent="0.2">
      <c r="A100" s="144"/>
      <c r="B100" s="331" t="s">
        <v>264</v>
      </c>
      <c r="C100" s="332"/>
      <c r="D100" s="170"/>
      <c r="E100" s="240">
        <f>H100+G100</f>
        <v>0</v>
      </c>
      <c r="F100" s="238"/>
      <c r="G100" s="238"/>
      <c r="H100" s="238"/>
      <c r="I100" s="238"/>
      <c r="J100" s="240">
        <f>M100</f>
        <v>0</v>
      </c>
      <c r="K100" s="238"/>
      <c r="L100" s="238"/>
      <c r="M100" s="239"/>
      <c r="N100" s="238"/>
      <c r="O100" s="160"/>
      <c r="P100" s="180"/>
      <c r="Q100" s="1"/>
      <c r="R100" s="1"/>
      <c r="S100" s="1"/>
      <c r="T100" s="1"/>
      <c r="U100" s="1"/>
    </row>
    <row r="101" spans="1:21" ht="20.25" customHeight="1" x14ac:dyDescent="0.2">
      <c r="A101" s="311" t="s">
        <v>131</v>
      </c>
      <c r="B101" s="311"/>
      <c r="C101" s="311"/>
      <c r="D101" s="150"/>
      <c r="E101" s="250">
        <f>SUM(E96:E100)</f>
        <v>2276728.5700000003</v>
      </c>
      <c r="F101" s="250">
        <f t="shared" ref="F101:H101" si="29">SUM(F96:F100)</f>
        <v>0</v>
      </c>
      <c r="G101" s="250">
        <f t="shared" si="29"/>
        <v>0</v>
      </c>
      <c r="H101" s="250">
        <f t="shared" si="29"/>
        <v>2276728.5700000003</v>
      </c>
      <c r="I101" s="250">
        <f t="shared" ref="I101:N101" si="30">SUM(I96:I99)</f>
        <v>0</v>
      </c>
      <c r="J101" s="250">
        <f>SUM(J96:J100)</f>
        <v>8542.4</v>
      </c>
      <c r="K101" s="250">
        <f t="shared" si="30"/>
        <v>0</v>
      </c>
      <c r="L101" s="250">
        <f t="shared" si="30"/>
        <v>0</v>
      </c>
      <c r="M101" s="250">
        <f>SUM(M96:M100)</f>
        <v>8542.4</v>
      </c>
      <c r="N101" s="250">
        <f t="shared" si="30"/>
        <v>0</v>
      </c>
      <c r="O101" s="186"/>
      <c r="P101" s="184">
        <f>E101-J101</f>
        <v>2268186.1700000004</v>
      </c>
      <c r="Q101" s="1"/>
      <c r="R101" s="1"/>
      <c r="S101" s="1"/>
      <c r="T101" s="1"/>
      <c r="U101" s="1"/>
    </row>
    <row r="102" spans="1:21" ht="27" hidden="1" customHeight="1" x14ac:dyDescent="0.2">
      <c r="A102" s="299" t="s">
        <v>279</v>
      </c>
      <c r="B102" s="299"/>
      <c r="C102" s="299"/>
      <c r="D102" s="299"/>
      <c r="E102" s="299"/>
      <c r="F102" s="299"/>
      <c r="G102" s="299"/>
      <c r="H102" s="299"/>
      <c r="I102" s="299"/>
      <c r="J102" s="299"/>
      <c r="K102" s="299"/>
      <c r="L102" s="299"/>
      <c r="M102" s="299"/>
      <c r="N102" s="299"/>
      <c r="O102" s="299"/>
      <c r="P102" s="174"/>
      <c r="Q102" s="1"/>
      <c r="R102" s="1"/>
      <c r="S102" s="1"/>
      <c r="T102" s="1"/>
      <c r="U102" s="1"/>
    </row>
    <row r="103" spans="1:21" ht="57.75" hidden="1" customHeight="1" x14ac:dyDescent="0.2">
      <c r="A103" s="46"/>
      <c r="B103" s="312" t="s">
        <v>280</v>
      </c>
      <c r="C103" s="312"/>
      <c r="D103" s="193"/>
      <c r="E103" s="251">
        <f>H103</f>
        <v>0</v>
      </c>
      <c r="F103" s="252"/>
      <c r="G103" s="252"/>
      <c r="H103" s="251">
        <v>0</v>
      </c>
      <c r="I103" s="252"/>
      <c r="J103" s="251">
        <v>0</v>
      </c>
      <c r="K103" s="251"/>
      <c r="L103" s="251"/>
      <c r="M103" s="251">
        <v>0</v>
      </c>
      <c r="N103" s="252"/>
      <c r="O103" s="27" t="s">
        <v>84</v>
      </c>
      <c r="P103" s="174">
        <f t="shared" ref="P103:P108" si="31">E103-J103</f>
        <v>0</v>
      </c>
      <c r="Q103" s="1"/>
      <c r="R103" s="1"/>
      <c r="S103" s="1"/>
      <c r="T103" s="1"/>
      <c r="U103" s="1"/>
    </row>
    <row r="104" spans="1:21" ht="19.5" hidden="1" customHeight="1" x14ac:dyDescent="0.2">
      <c r="A104" s="311" t="s">
        <v>131</v>
      </c>
      <c r="B104" s="311"/>
      <c r="C104" s="311"/>
      <c r="D104" s="234"/>
      <c r="E104" s="250">
        <f t="shared" ref="E104:N104" si="32">SUM(E102:E103)</f>
        <v>0</v>
      </c>
      <c r="F104" s="250">
        <f t="shared" si="32"/>
        <v>0</v>
      </c>
      <c r="G104" s="250">
        <f t="shared" si="32"/>
        <v>0</v>
      </c>
      <c r="H104" s="250">
        <f t="shared" si="32"/>
        <v>0</v>
      </c>
      <c r="I104" s="250">
        <f t="shared" si="32"/>
        <v>0</v>
      </c>
      <c r="J104" s="250">
        <f t="shared" si="32"/>
        <v>0</v>
      </c>
      <c r="K104" s="250">
        <f t="shared" si="32"/>
        <v>0</v>
      </c>
      <c r="L104" s="250">
        <f t="shared" si="32"/>
        <v>0</v>
      </c>
      <c r="M104" s="250">
        <f t="shared" si="32"/>
        <v>0</v>
      </c>
      <c r="N104" s="250">
        <f t="shared" si="32"/>
        <v>0</v>
      </c>
      <c r="O104" s="250"/>
      <c r="P104" s="250">
        <f t="shared" si="31"/>
        <v>0</v>
      </c>
      <c r="Q104" s="1"/>
      <c r="R104" s="1"/>
      <c r="S104" s="1"/>
      <c r="T104" s="1"/>
      <c r="U104" s="1"/>
    </row>
    <row r="105" spans="1:21" ht="19.5" hidden="1" customHeight="1" x14ac:dyDescent="0.2">
      <c r="A105" s="299" t="s">
        <v>71</v>
      </c>
      <c r="B105" s="299"/>
      <c r="C105" s="299"/>
      <c r="D105" s="299"/>
      <c r="E105" s="299"/>
      <c r="F105" s="299"/>
      <c r="G105" s="299"/>
      <c r="H105" s="299"/>
      <c r="I105" s="299"/>
      <c r="J105" s="299"/>
      <c r="K105" s="299"/>
      <c r="L105" s="299"/>
      <c r="M105" s="299"/>
      <c r="N105" s="299"/>
      <c r="O105" s="299"/>
      <c r="P105" s="174">
        <f t="shared" si="31"/>
        <v>0</v>
      </c>
      <c r="Q105" s="1"/>
      <c r="R105" s="1"/>
      <c r="S105" s="1"/>
      <c r="T105" s="1"/>
      <c r="U105" s="1"/>
    </row>
    <row r="106" spans="1:21" ht="46.5" hidden="1" customHeight="1" x14ac:dyDescent="0.2">
      <c r="A106" s="46"/>
      <c r="B106" s="312" t="s">
        <v>72</v>
      </c>
      <c r="C106" s="312"/>
      <c r="D106" s="193"/>
      <c r="E106" s="194">
        <f>H106</f>
        <v>0</v>
      </c>
      <c r="F106" s="195"/>
      <c r="G106" s="195"/>
      <c r="H106" s="194">
        <v>0</v>
      </c>
      <c r="I106" s="195"/>
      <c r="J106" s="194">
        <v>0</v>
      </c>
      <c r="K106" s="194"/>
      <c r="L106" s="194"/>
      <c r="M106" s="194">
        <v>0</v>
      </c>
      <c r="N106" s="195"/>
      <c r="O106" s="27"/>
      <c r="P106" s="174">
        <f t="shared" si="31"/>
        <v>0</v>
      </c>
      <c r="Q106" s="1"/>
      <c r="R106" s="1"/>
      <c r="S106" s="1"/>
      <c r="T106" s="1"/>
      <c r="U106" s="1"/>
    </row>
    <row r="107" spans="1:21" ht="19.5" hidden="1" customHeight="1" x14ac:dyDescent="0.2">
      <c r="A107" s="395" t="s">
        <v>27</v>
      </c>
      <c r="B107" s="395"/>
      <c r="C107" s="395"/>
      <c r="D107" s="149"/>
      <c r="E107" s="196">
        <f t="shared" ref="E107:N107" si="33">SUM(E105:E106)</f>
        <v>0</v>
      </c>
      <c r="F107" s="196">
        <f t="shared" si="33"/>
        <v>0</v>
      </c>
      <c r="G107" s="196">
        <f t="shared" si="33"/>
        <v>0</v>
      </c>
      <c r="H107" s="196">
        <f t="shared" si="33"/>
        <v>0</v>
      </c>
      <c r="I107" s="196">
        <f t="shared" si="33"/>
        <v>0</v>
      </c>
      <c r="J107" s="196">
        <f t="shared" si="33"/>
        <v>0</v>
      </c>
      <c r="K107" s="196">
        <f t="shared" si="33"/>
        <v>0</v>
      </c>
      <c r="L107" s="196">
        <f t="shared" si="33"/>
        <v>0</v>
      </c>
      <c r="M107" s="196">
        <f t="shared" si="33"/>
        <v>0</v>
      </c>
      <c r="N107" s="196">
        <f t="shared" si="33"/>
        <v>0</v>
      </c>
      <c r="O107" s="197"/>
      <c r="P107" s="174">
        <f t="shared" si="31"/>
        <v>0</v>
      </c>
      <c r="Q107" s="1"/>
      <c r="R107" s="1"/>
      <c r="S107" s="1"/>
      <c r="T107" s="1"/>
      <c r="U107" s="1"/>
    </row>
    <row r="108" spans="1:21" ht="74.25" customHeight="1" x14ac:dyDescent="0.2">
      <c r="A108" s="396" t="s">
        <v>363</v>
      </c>
      <c r="B108" s="397"/>
      <c r="C108" s="398"/>
      <c r="D108" s="219"/>
      <c r="E108" s="243">
        <f t="shared" ref="E108:N108" si="34">E120+E132+E124+E128</f>
        <v>2037417</v>
      </c>
      <c r="F108" s="243">
        <f t="shared" si="34"/>
        <v>0</v>
      </c>
      <c r="G108" s="243">
        <f t="shared" si="34"/>
        <v>0</v>
      </c>
      <c r="H108" s="243">
        <f t="shared" si="34"/>
        <v>2037417</v>
      </c>
      <c r="I108" s="243">
        <f t="shared" si="34"/>
        <v>0</v>
      </c>
      <c r="J108" s="243">
        <f t="shared" si="34"/>
        <v>0</v>
      </c>
      <c r="K108" s="243">
        <f t="shared" si="34"/>
        <v>0</v>
      </c>
      <c r="L108" s="243">
        <f t="shared" si="34"/>
        <v>0</v>
      </c>
      <c r="M108" s="243">
        <f t="shared" si="34"/>
        <v>0</v>
      </c>
      <c r="N108" s="243">
        <f t="shared" si="34"/>
        <v>0</v>
      </c>
      <c r="O108" s="198"/>
      <c r="P108" s="199">
        <f t="shared" si="31"/>
        <v>2037417</v>
      </c>
      <c r="Q108" s="1"/>
      <c r="R108" s="1"/>
      <c r="S108" s="1"/>
      <c r="T108" s="1"/>
      <c r="U108" s="1"/>
    </row>
    <row r="109" spans="1:21" ht="15.75" customHeight="1" x14ac:dyDescent="0.2">
      <c r="A109" s="303" t="s">
        <v>136</v>
      </c>
      <c r="B109" s="303"/>
      <c r="C109" s="303"/>
      <c r="D109" s="303"/>
      <c r="E109" s="303"/>
      <c r="F109" s="303"/>
      <c r="G109" s="303"/>
      <c r="H109" s="303"/>
      <c r="I109" s="303"/>
      <c r="J109" s="303"/>
      <c r="K109" s="303"/>
      <c r="L109" s="303"/>
      <c r="M109" s="303"/>
      <c r="N109" s="303"/>
      <c r="O109" s="303"/>
      <c r="P109" s="38"/>
      <c r="Q109" s="1"/>
      <c r="R109" s="1"/>
      <c r="S109" s="1"/>
      <c r="T109" s="1"/>
      <c r="U109" s="1"/>
    </row>
    <row r="110" spans="1:21" ht="35.25" hidden="1" customHeight="1" x14ac:dyDescent="0.2">
      <c r="A110" s="35"/>
      <c r="B110" s="139" t="s">
        <v>56</v>
      </c>
      <c r="C110" s="139" t="s">
        <v>281</v>
      </c>
      <c r="D110" s="18"/>
      <c r="E110" s="256">
        <f t="shared" ref="E110:E117" si="35">F110+G110+H110</f>
        <v>0</v>
      </c>
      <c r="F110" s="257"/>
      <c r="G110" s="257"/>
      <c r="H110" s="257">
        <v>0</v>
      </c>
      <c r="I110" s="248"/>
      <c r="J110" s="258">
        <f t="shared" ref="J110:J118" si="36">K110+L110+M110</f>
        <v>0</v>
      </c>
      <c r="K110" s="258"/>
      <c r="L110" s="259"/>
      <c r="M110" s="259">
        <v>0</v>
      </c>
      <c r="N110" s="249"/>
      <c r="O110" s="35" t="s">
        <v>291</v>
      </c>
      <c r="P110" s="40">
        <f t="shared" ref="P110:P116" si="37">E110-J110</f>
        <v>0</v>
      </c>
      <c r="Q110" s="1"/>
      <c r="R110" s="1"/>
      <c r="S110" s="1"/>
      <c r="T110" s="1"/>
      <c r="U110" s="1"/>
    </row>
    <row r="111" spans="1:21" ht="21" hidden="1" customHeight="1" x14ac:dyDescent="0.2">
      <c r="A111" s="35"/>
      <c r="B111" s="304" t="s">
        <v>137</v>
      </c>
      <c r="C111" s="139" t="s">
        <v>138</v>
      </c>
      <c r="D111" s="18"/>
      <c r="E111" s="256">
        <f t="shared" si="35"/>
        <v>0</v>
      </c>
      <c r="F111" s="257"/>
      <c r="G111" s="257"/>
      <c r="H111" s="257"/>
      <c r="I111" s="248"/>
      <c r="J111" s="258">
        <f t="shared" si="36"/>
        <v>0</v>
      </c>
      <c r="K111" s="258"/>
      <c r="L111" s="259"/>
      <c r="M111" s="259"/>
      <c r="N111" s="249"/>
      <c r="O111" s="26" t="s">
        <v>84</v>
      </c>
      <c r="P111" s="40">
        <f t="shared" si="37"/>
        <v>0</v>
      </c>
      <c r="Q111" s="1"/>
      <c r="R111" s="1"/>
      <c r="S111" s="1"/>
      <c r="T111" s="1"/>
      <c r="U111" s="1"/>
    </row>
    <row r="112" spans="1:21" ht="22.5" hidden="1" customHeight="1" x14ac:dyDescent="0.2">
      <c r="A112" s="35"/>
      <c r="B112" s="305"/>
      <c r="C112" s="140" t="s">
        <v>139</v>
      </c>
      <c r="D112" s="18"/>
      <c r="E112" s="256">
        <f t="shared" si="35"/>
        <v>0</v>
      </c>
      <c r="F112" s="257"/>
      <c r="G112" s="257"/>
      <c r="H112" s="257"/>
      <c r="I112" s="248"/>
      <c r="J112" s="258">
        <f t="shared" si="36"/>
        <v>0</v>
      </c>
      <c r="K112" s="258"/>
      <c r="L112" s="259"/>
      <c r="M112" s="259"/>
      <c r="N112" s="249"/>
      <c r="O112" s="26" t="s">
        <v>84</v>
      </c>
      <c r="P112" s="40">
        <f t="shared" si="37"/>
        <v>0</v>
      </c>
      <c r="Q112" s="1"/>
      <c r="R112" s="1"/>
      <c r="S112" s="1"/>
      <c r="T112" s="1"/>
      <c r="U112" s="1"/>
    </row>
    <row r="113" spans="1:21" ht="70.5" hidden="1" customHeight="1" x14ac:dyDescent="0.2">
      <c r="A113" s="35"/>
      <c r="B113" s="304" t="s">
        <v>60</v>
      </c>
      <c r="C113" s="141" t="s">
        <v>113</v>
      </c>
      <c r="D113" s="18"/>
      <c r="E113" s="256">
        <f t="shared" si="35"/>
        <v>0</v>
      </c>
      <c r="F113" s="257"/>
      <c r="G113" s="257"/>
      <c r="H113" s="257"/>
      <c r="I113" s="248"/>
      <c r="J113" s="258">
        <f t="shared" si="36"/>
        <v>0</v>
      </c>
      <c r="K113" s="258"/>
      <c r="L113" s="259"/>
      <c r="M113" s="259"/>
      <c r="N113" s="249"/>
      <c r="O113" s="34" t="s">
        <v>161</v>
      </c>
      <c r="P113" s="40">
        <f t="shared" si="37"/>
        <v>0</v>
      </c>
      <c r="Q113" s="1"/>
      <c r="R113" s="1"/>
      <c r="S113" s="1"/>
      <c r="T113" s="1"/>
      <c r="U113" s="1"/>
    </row>
    <row r="114" spans="1:21" ht="56.25" hidden="1" customHeight="1" x14ac:dyDescent="0.2">
      <c r="A114" s="35"/>
      <c r="B114" s="305"/>
      <c r="C114" s="139" t="s">
        <v>91</v>
      </c>
      <c r="D114" s="18"/>
      <c r="E114" s="256">
        <f t="shared" si="35"/>
        <v>0</v>
      </c>
      <c r="F114" s="257"/>
      <c r="G114" s="257"/>
      <c r="H114" s="257"/>
      <c r="I114" s="248"/>
      <c r="J114" s="258">
        <f t="shared" si="36"/>
        <v>0</v>
      </c>
      <c r="K114" s="258"/>
      <c r="L114" s="259"/>
      <c r="M114" s="259"/>
      <c r="N114" s="249"/>
      <c r="O114" s="26" t="s">
        <v>175</v>
      </c>
      <c r="P114" s="40">
        <f t="shared" si="37"/>
        <v>0</v>
      </c>
      <c r="Q114" s="1"/>
      <c r="R114" s="1"/>
      <c r="S114" s="1"/>
      <c r="T114" s="1"/>
      <c r="U114" s="1"/>
    </row>
    <row r="115" spans="1:21" ht="75.75" hidden="1" customHeight="1" x14ac:dyDescent="0.2">
      <c r="A115" s="151" t="s">
        <v>218</v>
      </c>
      <c r="B115" s="253" t="s">
        <v>60</v>
      </c>
      <c r="C115" s="41" t="s">
        <v>113</v>
      </c>
      <c r="D115" s="18"/>
      <c r="E115" s="256">
        <f t="shared" si="35"/>
        <v>0</v>
      </c>
      <c r="F115" s="261"/>
      <c r="G115" s="261"/>
      <c r="H115" s="261">
        <v>0</v>
      </c>
      <c r="I115" s="240"/>
      <c r="J115" s="258">
        <f t="shared" si="36"/>
        <v>0</v>
      </c>
      <c r="K115" s="239"/>
      <c r="L115" s="239"/>
      <c r="M115" s="239">
        <v>0</v>
      </c>
      <c r="N115" s="238"/>
      <c r="O115" s="220" t="s">
        <v>115</v>
      </c>
      <c r="P115" s="40">
        <f t="shared" si="37"/>
        <v>0</v>
      </c>
      <c r="Q115" s="1"/>
      <c r="R115" s="1"/>
      <c r="S115" s="1"/>
      <c r="T115" s="1"/>
      <c r="U115" s="1"/>
    </row>
    <row r="116" spans="1:21" ht="22.5" hidden="1" customHeight="1" x14ac:dyDescent="0.2">
      <c r="A116" s="201"/>
      <c r="B116" s="254"/>
      <c r="C116" s="255" t="s">
        <v>110</v>
      </c>
      <c r="D116" s="18"/>
      <c r="E116" s="256">
        <f t="shared" si="35"/>
        <v>0</v>
      </c>
      <c r="F116" s="261"/>
      <c r="G116" s="261"/>
      <c r="H116" s="261"/>
      <c r="I116" s="240"/>
      <c r="J116" s="258">
        <f t="shared" si="36"/>
        <v>0</v>
      </c>
      <c r="K116" s="239"/>
      <c r="L116" s="239"/>
      <c r="M116" s="239"/>
      <c r="N116" s="238"/>
      <c r="O116" s="220"/>
      <c r="P116" s="40">
        <f t="shared" si="37"/>
        <v>0</v>
      </c>
      <c r="Q116" s="1"/>
      <c r="R116" s="1"/>
      <c r="S116" s="1"/>
      <c r="T116" s="1"/>
      <c r="U116" s="1"/>
    </row>
    <row r="117" spans="1:21" ht="54.75" hidden="1" customHeight="1" x14ac:dyDescent="0.2">
      <c r="A117" s="201"/>
      <c r="B117" s="316" t="s">
        <v>93</v>
      </c>
      <c r="C117" s="316"/>
      <c r="D117" s="18"/>
      <c r="E117" s="256">
        <f t="shared" si="35"/>
        <v>0</v>
      </c>
      <c r="F117" s="261"/>
      <c r="G117" s="261"/>
      <c r="H117" s="261">
        <v>0</v>
      </c>
      <c r="I117" s="240"/>
      <c r="J117" s="258">
        <f t="shared" si="36"/>
        <v>0</v>
      </c>
      <c r="K117" s="239"/>
      <c r="L117" s="239"/>
      <c r="M117" s="239">
        <v>0</v>
      </c>
      <c r="N117" s="238"/>
      <c r="O117" s="35" t="s">
        <v>291</v>
      </c>
      <c r="P117" s="40"/>
      <c r="Q117" s="1"/>
      <c r="R117" s="1"/>
      <c r="S117" s="1"/>
      <c r="T117" s="1"/>
      <c r="U117" s="1"/>
    </row>
    <row r="118" spans="1:21" ht="27" hidden="1" customHeight="1" x14ac:dyDescent="0.2">
      <c r="A118" s="151" t="s">
        <v>218</v>
      </c>
      <c r="B118" s="314" t="s">
        <v>315</v>
      </c>
      <c r="C118" s="315"/>
      <c r="D118" s="18"/>
      <c r="E118" s="260">
        <f>F118+G118+H118</f>
        <v>0</v>
      </c>
      <c r="F118" s="261"/>
      <c r="G118" s="261"/>
      <c r="H118" s="261">
        <v>0</v>
      </c>
      <c r="I118" s="240"/>
      <c r="J118" s="239">
        <f t="shared" si="36"/>
        <v>0</v>
      </c>
      <c r="K118" s="239"/>
      <c r="L118" s="239"/>
      <c r="M118" s="239">
        <v>0</v>
      </c>
      <c r="N118" s="238"/>
      <c r="O118" s="35" t="s">
        <v>291</v>
      </c>
      <c r="P118" s="40">
        <f>E118-J118</f>
        <v>0</v>
      </c>
      <c r="Q118" s="1"/>
      <c r="R118" s="1"/>
      <c r="S118" s="1"/>
      <c r="T118" s="1"/>
      <c r="U118" s="1"/>
    </row>
    <row r="119" spans="1:21" ht="39.75" customHeight="1" x14ac:dyDescent="0.2">
      <c r="A119" s="286"/>
      <c r="B119" s="403" t="s">
        <v>316</v>
      </c>
      <c r="C119" s="404"/>
      <c r="D119" s="18"/>
      <c r="E119" s="260">
        <f>F119+G119+H119</f>
        <v>933514.07</v>
      </c>
      <c r="F119" s="261"/>
      <c r="G119" s="261"/>
      <c r="H119" s="261">
        <v>933514.07</v>
      </c>
      <c r="I119" s="240"/>
      <c r="J119" s="239"/>
      <c r="K119" s="239"/>
      <c r="L119" s="239"/>
      <c r="M119" s="239"/>
      <c r="N119" s="238"/>
      <c r="O119" s="35"/>
      <c r="P119" s="40"/>
      <c r="Q119" s="1"/>
      <c r="R119" s="1"/>
      <c r="S119" s="1"/>
      <c r="T119" s="1"/>
      <c r="U119" s="1"/>
    </row>
    <row r="120" spans="1:21" ht="22.5" customHeight="1" x14ac:dyDescent="0.2">
      <c r="A120" s="300" t="s">
        <v>131</v>
      </c>
      <c r="B120" s="301"/>
      <c r="C120" s="302"/>
      <c r="D120" s="114"/>
      <c r="E120" s="262">
        <f t="shared" ref="E120:G120" si="38">SUM(E110:E119)</f>
        <v>933514.07</v>
      </c>
      <c r="F120" s="262">
        <f t="shared" si="38"/>
        <v>0</v>
      </c>
      <c r="G120" s="262">
        <f t="shared" si="38"/>
        <v>0</v>
      </c>
      <c r="H120" s="262">
        <f>SUM(H110:H119)</f>
        <v>933514.07</v>
      </c>
      <c r="I120" s="262">
        <f t="shared" ref="I120:N120" si="39">SUM(I110:I119)</f>
        <v>0</v>
      </c>
      <c r="J120" s="262">
        <f t="shared" si="39"/>
        <v>0</v>
      </c>
      <c r="K120" s="262">
        <f t="shared" si="39"/>
        <v>0</v>
      </c>
      <c r="L120" s="262">
        <f t="shared" si="39"/>
        <v>0</v>
      </c>
      <c r="M120" s="262">
        <f t="shared" si="39"/>
        <v>0</v>
      </c>
      <c r="N120" s="262">
        <f t="shared" si="39"/>
        <v>0</v>
      </c>
      <c r="O120" s="114"/>
      <c r="P120" s="200">
        <f>E120-J120</f>
        <v>933514.07</v>
      </c>
      <c r="Q120" s="1"/>
      <c r="R120" s="1"/>
      <c r="S120" s="1"/>
      <c r="T120" s="1"/>
      <c r="U120" s="1"/>
    </row>
    <row r="121" spans="1:21" ht="22.5" customHeight="1" x14ac:dyDescent="0.2">
      <c r="A121" s="105"/>
      <c r="B121" s="306" t="s">
        <v>140</v>
      </c>
      <c r="C121" s="307"/>
      <c r="D121" s="307"/>
      <c r="E121" s="307"/>
      <c r="F121" s="307"/>
      <c r="G121" s="307"/>
      <c r="H121" s="307"/>
      <c r="I121" s="307"/>
      <c r="J121" s="307"/>
      <c r="K121" s="307"/>
      <c r="L121" s="307"/>
      <c r="M121" s="307"/>
      <c r="N121" s="307"/>
      <c r="O121" s="308"/>
      <c r="P121" s="111"/>
      <c r="Q121" s="1"/>
      <c r="R121" s="1"/>
      <c r="S121" s="1"/>
      <c r="T121" s="1"/>
      <c r="U121" s="1"/>
    </row>
    <row r="122" spans="1:21" ht="50.25" hidden="1" customHeight="1" x14ac:dyDescent="0.2">
      <c r="A122" s="151" t="s">
        <v>217</v>
      </c>
      <c r="B122" s="59" t="s">
        <v>60</v>
      </c>
      <c r="C122" s="52" t="s">
        <v>314</v>
      </c>
      <c r="D122" s="44"/>
      <c r="E122" s="239">
        <f>F122+G122+H122</f>
        <v>0</v>
      </c>
      <c r="F122" s="239"/>
      <c r="G122" s="239"/>
      <c r="H122" s="239">
        <v>0</v>
      </c>
      <c r="I122" s="263"/>
      <c r="J122" s="239">
        <f>K122+L122+M122</f>
        <v>0</v>
      </c>
      <c r="K122" s="239"/>
      <c r="L122" s="239"/>
      <c r="M122" s="239">
        <v>0</v>
      </c>
      <c r="N122" s="239"/>
      <c r="O122" s="35" t="s">
        <v>291</v>
      </c>
      <c r="P122" s="174">
        <f>E122-J122</f>
        <v>0</v>
      </c>
      <c r="Q122" s="1"/>
      <c r="R122" s="1"/>
      <c r="S122" s="1"/>
      <c r="T122" s="1"/>
      <c r="U122" s="1"/>
    </row>
    <row r="123" spans="1:21" ht="108" customHeight="1" x14ac:dyDescent="0.2">
      <c r="A123" s="44"/>
      <c r="B123" s="52" t="s">
        <v>60</v>
      </c>
      <c r="C123" s="42" t="s">
        <v>93</v>
      </c>
      <c r="D123" s="44"/>
      <c r="E123" s="264">
        <f>F123+G123+H123</f>
        <v>30000</v>
      </c>
      <c r="F123" s="264"/>
      <c r="G123" s="264"/>
      <c r="H123" s="264">
        <v>30000</v>
      </c>
      <c r="I123" s="265"/>
      <c r="J123" s="264">
        <f>K123+L123+M123</f>
        <v>0</v>
      </c>
      <c r="K123" s="264"/>
      <c r="L123" s="264"/>
      <c r="M123" s="264"/>
      <c r="N123" s="264"/>
      <c r="O123" s="45"/>
      <c r="P123" s="38"/>
      <c r="Q123" s="1"/>
      <c r="R123" s="1"/>
      <c r="S123" s="1"/>
      <c r="T123" s="1"/>
      <c r="U123" s="1"/>
    </row>
    <row r="124" spans="1:21" ht="22.5" customHeight="1" x14ac:dyDescent="0.2">
      <c r="A124" s="300" t="s">
        <v>131</v>
      </c>
      <c r="B124" s="301"/>
      <c r="C124" s="302"/>
      <c r="D124" s="61"/>
      <c r="E124" s="262">
        <f t="shared" ref="E124:N124" si="40">SUM(E122:E123)</f>
        <v>30000</v>
      </c>
      <c r="F124" s="262">
        <f t="shared" si="40"/>
        <v>0</v>
      </c>
      <c r="G124" s="262">
        <f t="shared" si="40"/>
        <v>0</v>
      </c>
      <c r="H124" s="262">
        <f t="shared" si="40"/>
        <v>30000</v>
      </c>
      <c r="I124" s="262">
        <f t="shared" si="40"/>
        <v>0</v>
      </c>
      <c r="J124" s="262">
        <f t="shared" si="40"/>
        <v>0</v>
      </c>
      <c r="K124" s="262">
        <f t="shared" si="40"/>
        <v>0</v>
      </c>
      <c r="L124" s="262">
        <f t="shared" si="40"/>
        <v>0</v>
      </c>
      <c r="M124" s="262">
        <f t="shared" si="40"/>
        <v>0</v>
      </c>
      <c r="N124" s="262">
        <f t="shared" si="40"/>
        <v>0</v>
      </c>
      <c r="O124" s="113"/>
      <c r="P124" s="202">
        <f>SUM(P122:P123)</f>
        <v>0</v>
      </c>
      <c r="Q124" s="1"/>
      <c r="R124" s="1"/>
      <c r="S124" s="1"/>
      <c r="T124" s="1"/>
      <c r="U124" s="1"/>
    </row>
    <row r="125" spans="1:21" ht="13.5" customHeight="1" x14ac:dyDescent="0.2">
      <c r="A125" s="303" t="s">
        <v>141</v>
      </c>
      <c r="B125" s="303"/>
      <c r="C125" s="303"/>
      <c r="D125" s="303"/>
      <c r="E125" s="303"/>
      <c r="F125" s="303"/>
      <c r="G125" s="303"/>
      <c r="H125" s="303"/>
      <c r="I125" s="303"/>
      <c r="J125" s="303"/>
      <c r="K125" s="303"/>
      <c r="L125" s="303"/>
      <c r="M125" s="303"/>
      <c r="N125" s="303"/>
      <c r="O125" s="303"/>
      <c r="P125" s="38">
        <f t="shared" ref="P125:P127" si="41">E125-J125</f>
        <v>0</v>
      </c>
      <c r="Q125" s="1"/>
      <c r="R125" s="1"/>
      <c r="S125" s="1"/>
      <c r="T125" s="1"/>
      <c r="U125" s="1"/>
    </row>
    <row r="126" spans="1:21" ht="42" customHeight="1" x14ac:dyDescent="0.2">
      <c r="A126" s="281" t="s">
        <v>220</v>
      </c>
      <c r="B126" s="134" t="s">
        <v>317</v>
      </c>
      <c r="C126" s="282" t="s">
        <v>21</v>
      </c>
      <c r="D126" s="15"/>
      <c r="E126" s="240">
        <f>F126+G126+H126+I126</f>
        <v>1073902.93</v>
      </c>
      <c r="F126" s="240"/>
      <c r="G126" s="240"/>
      <c r="H126" s="240">
        <v>1073902.93</v>
      </c>
      <c r="I126" s="240"/>
      <c r="J126" s="240">
        <f>K126+L126+M126+N126</f>
        <v>0</v>
      </c>
      <c r="K126" s="240"/>
      <c r="L126" s="240"/>
      <c r="M126" s="239"/>
      <c r="N126" s="249"/>
      <c r="O126" s="35" t="s">
        <v>175</v>
      </c>
      <c r="P126" s="64">
        <f t="shared" si="41"/>
        <v>1073902.93</v>
      </c>
      <c r="Q126" s="1"/>
      <c r="R126" s="1"/>
      <c r="S126" s="1"/>
      <c r="T126" s="1"/>
      <c r="U126" s="1"/>
    </row>
    <row r="127" spans="1:21" ht="45.75" customHeight="1" x14ac:dyDescent="0.2">
      <c r="A127" s="151" t="s">
        <v>219</v>
      </c>
      <c r="B127" s="59" t="s">
        <v>92</v>
      </c>
      <c r="C127" s="282" t="s">
        <v>94</v>
      </c>
      <c r="D127" s="15"/>
      <c r="E127" s="240">
        <f>H127</f>
        <v>0</v>
      </c>
      <c r="F127" s="238"/>
      <c r="G127" s="238"/>
      <c r="H127" s="238">
        <v>0</v>
      </c>
      <c r="I127" s="238"/>
      <c r="J127" s="240">
        <f t="shared" ref="J127" si="42">M127+L127</f>
        <v>0</v>
      </c>
      <c r="K127" s="238"/>
      <c r="L127" s="238"/>
      <c r="M127" s="239"/>
      <c r="N127" s="238"/>
      <c r="O127" s="220" t="s">
        <v>165</v>
      </c>
      <c r="P127" s="64">
        <f t="shared" si="41"/>
        <v>0</v>
      </c>
      <c r="Q127" s="1"/>
      <c r="R127" s="1"/>
      <c r="S127" s="1"/>
      <c r="T127" s="1"/>
      <c r="U127" s="1"/>
    </row>
    <row r="128" spans="1:21" ht="20.25" customHeight="1" x14ac:dyDescent="0.2">
      <c r="A128" s="144"/>
      <c r="B128" s="390" t="s">
        <v>131</v>
      </c>
      <c r="C128" s="391"/>
      <c r="D128" s="112"/>
      <c r="E128" s="262">
        <f t="shared" ref="E128:N128" si="43">SUM(E126:E127)</f>
        <v>1073902.93</v>
      </c>
      <c r="F128" s="262">
        <f t="shared" si="43"/>
        <v>0</v>
      </c>
      <c r="G128" s="262">
        <f t="shared" si="43"/>
        <v>0</v>
      </c>
      <c r="H128" s="262">
        <f t="shared" si="43"/>
        <v>1073902.93</v>
      </c>
      <c r="I128" s="262">
        <f t="shared" si="43"/>
        <v>0</v>
      </c>
      <c r="J128" s="262">
        <f t="shared" si="43"/>
        <v>0</v>
      </c>
      <c r="K128" s="262">
        <f t="shared" si="43"/>
        <v>0</v>
      </c>
      <c r="L128" s="262">
        <f t="shared" si="43"/>
        <v>0</v>
      </c>
      <c r="M128" s="262">
        <f t="shared" si="43"/>
        <v>0</v>
      </c>
      <c r="N128" s="262">
        <f t="shared" si="43"/>
        <v>0</v>
      </c>
      <c r="O128" s="112"/>
      <c r="P128" s="202">
        <f>SUM(P126:P127)</f>
        <v>1073902.93</v>
      </c>
      <c r="Q128" s="1"/>
      <c r="R128" s="1"/>
      <c r="S128" s="1"/>
      <c r="T128" s="1"/>
      <c r="U128" s="1"/>
    </row>
    <row r="129" spans="1:21" ht="20.25" hidden="1" customHeight="1" x14ac:dyDescent="0.2">
      <c r="A129" s="144"/>
      <c r="B129" s="340" t="s">
        <v>188</v>
      </c>
      <c r="C129" s="392"/>
      <c r="D129" s="392"/>
      <c r="E129" s="392"/>
      <c r="F129" s="392"/>
      <c r="G129" s="392"/>
      <c r="H129" s="392"/>
      <c r="I129" s="392"/>
      <c r="J129" s="392"/>
      <c r="K129" s="392"/>
      <c r="L129" s="392"/>
      <c r="M129" s="392"/>
      <c r="N129" s="392"/>
      <c r="O129" s="341"/>
      <c r="P129" s="64"/>
      <c r="Q129" s="1"/>
      <c r="R129" s="1"/>
      <c r="S129" s="1"/>
      <c r="T129" s="1"/>
      <c r="U129" s="1"/>
    </row>
    <row r="130" spans="1:21" ht="132" hidden="1" customHeight="1" x14ac:dyDescent="0.2">
      <c r="A130" s="62"/>
      <c r="B130" s="233" t="s">
        <v>278</v>
      </c>
      <c r="C130" s="233" t="s">
        <v>282</v>
      </c>
      <c r="D130" s="15"/>
      <c r="E130" s="188">
        <f>H130</f>
        <v>0</v>
      </c>
      <c r="F130" s="189"/>
      <c r="G130" s="189"/>
      <c r="H130" s="189"/>
      <c r="I130" s="189"/>
      <c r="J130" s="188">
        <f>M130+L130</f>
        <v>0</v>
      </c>
      <c r="K130" s="189"/>
      <c r="L130" s="189"/>
      <c r="M130" s="203">
        <v>0</v>
      </c>
      <c r="N130" s="189"/>
      <c r="O130" s="35" t="s">
        <v>161</v>
      </c>
      <c r="P130" s="205">
        <f>E130-J130</f>
        <v>0</v>
      </c>
      <c r="Q130" s="1"/>
      <c r="R130" s="1"/>
      <c r="S130" s="1"/>
      <c r="T130" s="1"/>
      <c r="U130" s="1"/>
    </row>
    <row r="131" spans="1:21" ht="45.75" hidden="1" customHeight="1" x14ac:dyDescent="0.2">
      <c r="A131" s="62"/>
      <c r="B131" s="233"/>
      <c r="C131" s="233"/>
      <c r="D131" s="15"/>
      <c r="E131" s="188">
        <f>H131</f>
        <v>0</v>
      </c>
      <c r="F131" s="189"/>
      <c r="G131" s="189"/>
      <c r="H131" s="189"/>
      <c r="I131" s="189"/>
      <c r="J131" s="188">
        <f>M131+L131</f>
        <v>0</v>
      </c>
      <c r="K131" s="189"/>
      <c r="L131" s="189"/>
      <c r="M131" s="189"/>
      <c r="N131" s="189"/>
      <c r="O131" s="204"/>
      <c r="P131" s="205">
        <f>E131-J131</f>
        <v>0</v>
      </c>
      <c r="Q131" s="1"/>
      <c r="R131" s="1"/>
      <c r="S131" s="1"/>
      <c r="T131" s="1"/>
      <c r="U131" s="1"/>
    </row>
    <row r="132" spans="1:21" ht="21" hidden="1" customHeight="1" x14ac:dyDescent="0.2">
      <c r="A132" s="300" t="s">
        <v>131</v>
      </c>
      <c r="B132" s="301"/>
      <c r="C132" s="302"/>
      <c r="D132" s="112"/>
      <c r="E132" s="206">
        <f t="shared" ref="E132:G132" si="44">SUM(E130:E131)</f>
        <v>0</v>
      </c>
      <c r="F132" s="206">
        <f t="shared" si="44"/>
        <v>0</v>
      </c>
      <c r="G132" s="206">
        <f t="shared" si="44"/>
        <v>0</v>
      </c>
      <c r="H132" s="206">
        <f>SUM(H130:H131)</f>
        <v>0</v>
      </c>
      <c r="I132" s="206">
        <f t="shared" ref="I132:N132" si="45">SUM(I130:I131)</f>
        <v>0</v>
      </c>
      <c r="J132" s="206">
        <f t="shared" si="45"/>
        <v>0</v>
      </c>
      <c r="K132" s="206">
        <f t="shared" si="45"/>
        <v>0</v>
      </c>
      <c r="L132" s="206">
        <f t="shared" si="45"/>
        <v>0</v>
      </c>
      <c r="M132" s="206">
        <f t="shared" si="45"/>
        <v>0</v>
      </c>
      <c r="N132" s="206">
        <f t="shared" si="45"/>
        <v>0</v>
      </c>
      <c r="O132" s="206"/>
      <c r="P132" s="206">
        <f>E132-J132</f>
        <v>0</v>
      </c>
      <c r="Q132" s="1"/>
      <c r="R132" s="1"/>
      <c r="S132" s="1"/>
      <c r="T132" s="1"/>
      <c r="U132" s="1"/>
    </row>
    <row r="133" spans="1:21" ht="27.75" customHeight="1" x14ac:dyDescent="0.2">
      <c r="A133" s="384" t="s">
        <v>364</v>
      </c>
      <c r="B133" s="385"/>
      <c r="C133" s="386"/>
      <c r="D133" s="92"/>
      <c r="E133" s="269">
        <f t="shared" ref="E133:G133" si="46">SUM(E140:E142)+E144+E146+SUM(E148:E152)+SUM(E154:E163)+SUM(E165:E167)+SUM(E169:E170)+SUM(E172:E175)+SUM(E178:E200)+E136+E138</f>
        <v>56137128.920000002</v>
      </c>
      <c r="F133" s="269">
        <f t="shared" si="46"/>
        <v>4364620.5999999996</v>
      </c>
      <c r="G133" s="269">
        <f t="shared" si="46"/>
        <v>26159252.170000002</v>
      </c>
      <c r="H133" s="269">
        <f>SUM(H140:H142)+H144+H146+SUM(H148:H152)+SUM(H154:H163)+SUM(H165:H167)+SUM(H169:H170)+SUM(H172:H175)+SUM(H178:H200)+H136+H138</f>
        <v>25613256.149999999</v>
      </c>
      <c r="I133" s="269">
        <f t="shared" ref="I133:N133" si="47">SUM(I140:I142)+I144+I146+SUM(I148:I152)+SUM(I154:I163)+SUM(I165:I167)+SUM(I169:I170)+SUM(I172:I175)+SUM(I178:I200)+I136+I138</f>
        <v>0</v>
      </c>
      <c r="J133" s="269">
        <f t="shared" si="47"/>
        <v>5256400.08</v>
      </c>
      <c r="K133" s="269">
        <f t="shared" si="47"/>
        <v>0</v>
      </c>
      <c r="L133" s="269">
        <f t="shared" si="47"/>
        <v>0</v>
      </c>
      <c r="M133" s="269">
        <f t="shared" si="47"/>
        <v>5256400.08</v>
      </c>
      <c r="N133" s="269">
        <f t="shared" si="47"/>
        <v>0</v>
      </c>
      <c r="O133" s="93"/>
      <c r="P133" s="93">
        <f>E133-J133</f>
        <v>50880728.840000004</v>
      </c>
      <c r="Q133" s="1"/>
      <c r="R133" s="1"/>
      <c r="S133" s="1"/>
      <c r="T133" s="1"/>
      <c r="U133" s="1"/>
    </row>
    <row r="134" spans="1:21" ht="19.5" customHeight="1" x14ac:dyDescent="0.2">
      <c r="A134" s="373" t="s">
        <v>323</v>
      </c>
      <c r="B134" s="374"/>
      <c r="C134" s="374"/>
      <c r="D134" s="374"/>
      <c r="E134" s="374"/>
      <c r="F134" s="374"/>
      <c r="G134" s="374"/>
      <c r="H134" s="374"/>
      <c r="I134" s="374"/>
      <c r="J134" s="374"/>
      <c r="K134" s="374"/>
      <c r="L134" s="374"/>
      <c r="M134" s="374"/>
      <c r="N134" s="374"/>
      <c r="O134" s="374"/>
      <c r="P134" s="375"/>
      <c r="Q134" s="1"/>
      <c r="R134" s="1"/>
      <c r="S134" s="1"/>
      <c r="T134" s="1"/>
      <c r="U134" s="1"/>
    </row>
    <row r="135" spans="1:21" ht="12.75" customHeight="1" x14ac:dyDescent="0.2">
      <c r="A135" s="407" t="s">
        <v>286</v>
      </c>
      <c r="B135" s="408"/>
      <c r="C135" s="408"/>
      <c r="D135" s="408"/>
      <c r="E135" s="408"/>
      <c r="F135" s="408"/>
      <c r="G135" s="408"/>
      <c r="H135" s="408"/>
      <c r="I135" s="408"/>
      <c r="J135" s="408"/>
      <c r="K135" s="408"/>
      <c r="L135" s="408"/>
      <c r="M135" s="408"/>
      <c r="N135" s="408"/>
      <c r="O135" s="408"/>
      <c r="P135" s="409"/>
      <c r="Q135" s="270"/>
      <c r="R135" s="270"/>
      <c r="S135" s="270"/>
      <c r="T135" s="271"/>
      <c r="U135" s="1"/>
    </row>
    <row r="136" spans="1:21" ht="40.5" customHeight="1" x14ac:dyDescent="0.2">
      <c r="A136" s="207"/>
      <c r="B136" s="331" t="s">
        <v>144</v>
      </c>
      <c r="C136" s="332"/>
      <c r="D136" s="115"/>
      <c r="E136" s="239">
        <f>G136+H136</f>
        <v>900000</v>
      </c>
      <c r="F136" s="239"/>
      <c r="G136" s="239">
        <v>810000</v>
      </c>
      <c r="H136" s="239">
        <v>90000</v>
      </c>
      <c r="I136" s="239"/>
      <c r="J136" s="239">
        <f>M136+L136</f>
        <v>0</v>
      </c>
      <c r="K136" s="239"/>
      <c r="L136" s="239"/>
      <c r="M136" s="239"/>
      <c r="N136" s="239"/>
      <c r="O136" s="27" t="s">
        <v>292</v>
      </c>
      <c r="P136" s="180">
        <f>E136-J136</f>
        <v>900000</v>
      </c>
      <c r="Q136" s="1"/>
      <c r="R136" s="1"/>
      <c r="S136" s="1"/>
      <c r="T136" s="1"/>
      <c r="U136" s="1"/>
    </row>
    <row r="137" spans="1:21" ht="15" hidden="1" customHeight="1" x14ac:dyDescent="0.2">
      <c r="A137" s="407" t="s">
        <v>287</v>
      </c>
      <c r="B137" s="408"/>
      <c r="C137" s="408"/>
      <c r="D137" s="408"/>
      <c r="E137" s="408"/>
      <c r="F137" s="408"/>
      <c r="G137" s="408"/>
      <c r="H137" s="408"/>
      <c r="I137" s="408"/>
      <c r="J137" s="408"/>
      <c r="K137" s="408"/>
      <c r="L137" s="408"/>
      <c r="M137" s="408"/>
      <c r="N137" s="408"/>
      <c r="O137" s="408"/>
      <c r="P137" s="409"/>
      <c r="Q137" s="1"/>
      <c r="R137" s="1"/>
      <c r="S137" s="1"/>
      <c r="T137" s="1"/>
      <c r="U137" s="1"/>
    </row>
    <row r="138" spans="1:21" ht="35.25" hidden="1" customHeight="1" x14ac:dyDescent="0.2">
      <c r="A138" s="232"/>
      <c r="B138" s="331" t="s">
        <v>288</v>
      </c>
      <c r="C138" s="332"/>
      <c r="D138" s="115"/>
      <c r="E138" s="239">
        <f>G138+H138</f>
        <v>0</v>
      </c>
      <c r="F138" s="239"/>
      <c r="G138" s="239"/>
      <c r="H138" s="239"/>
      <c r="I138" s="239"/>
      <c r="J138" s="239">
        <f>M138+L138</f>
        <v>0</v>
      </c>
      <c r="K138" s="239"/>
      <c r="L138" s="239"/>
      <c r="M138" s="239">
        <v>0</v>
      </c>
      <c r="N138" s="239"/>
      <c r="O138" s="27" t="s">
        <v>293</v>
      </c>
      <c r="P138" s="180">
        <f>E138-J138</f>
        <v>0</v>
      </c>
      <c r="Q138" s="1"/>
      <c r="R138" s="1"/>
      <c r="S138" s="1"/>
      <c r="T138" s="1"/>
      <c r="U138" s="1"/>
    </row>
    <row r="139" spans="1:21" ht="17.25" customHeight="1" x14ac:dyDescent="0.2">
      <c r="A139" s="104"/>
      <c r="B139" s="373" t="s">
        <v>285</v>
      </c>
      <c r="C139" s="374"/>
      <c r="D139" s="374"/>
      <c r="E139" s="374"/>
      <c r="F139" s="374"/>
      <c r="G139" s="374"/>
      <c r="H139" s="374"/>
      <c r="I139" s="374"/>
      <c r="J139" s="374"/>
      <c r="K139" s="374"/>
      <c r="L139" s="374"/>
      <c r="M139" s="374"/>
      <c r="N139" s="375"/>
      <c r="O139" s="94"/>
      <c r="P139" s="95"/>
      <c r="Q139" s="1"/>
      <c r="R139" s="1"/>
      <c r="S139" s="1"/>
      <c r="T139" s="1"/>
      <c r="U139" s="1"/>
    </row>
    <row r="140" spans="1:21" ht="49.5" hidden="1" customHeight="1" x14ac:dyDescent="0.2">
      <c r="A140" s="104"/>
      <c r="B140" s="293" t="s">
        <v>143</v>
      </c>
      <c r="C140" s="293"/>
      <c r="D140" s="19"/>
      <c r="E140" s="65">
        <f>G140+H140</f>
        <v>0</v>
      </c>
      <c r="F140" s="75">
        <v>0</v>
      </c>
      <c r="G140" s="75"/>
      <c r="H140" s="65"/>
      <c r="I140" s="75"/>
      <c r="J140" s="75">
        <f>K140+L140+M140</f>
        <v>0</v>
      </c>
      <c r="K140" s="75"/>
      <c r="L140" s="65"/>
      <c r="M140" s="66"/>
      <c r="N140" s="63"/>
      <c r="O140" s="26" t="s">
        <v>166</v>
      </c>
      <c r="P140" s="64">
        <f>E140-J140</f>
        <v>0</v>
      </c>
      <c r="Q140" s="1"/>
      <c r="R140" s="1"/>
      <c r="S140" s="1"/>
      <c r="T140" s="1"/>
      <c r="U140" s="1"/>
    </row>
    <row r="141" spans="1:21" ht="49.5" hidden="1" customHeight="1" x14ac:dyDescent="0.2">
      <c r="A141" s="104"/>
      <c r="B141" s="293" t="s">
        <v>142</v>
      </c>
      <c r="C141" s="293"/>
      <c r="D141" s="19"/>
      <c r="E141" s="65">
        <f>G141+H141</f>
        <v>0</v>
      </c>
      <c r="F141" s="75"/>
      <c r="G141" s="75"/>
      <c r="H141" s="65">
        <v>0</v>
      </c>
      <c r="I141" s="75"/>
      <c r="J141" s="75">
        <f>K141+L141+M141</f>
        <v>0</v>
      </c>
      <c r="K141" s="75"/>
      <c r="L141" s="65"/>
      <c r="M141" s="65"/>
      <c r="N141" s="63"/>
      <c r="O141" s="26" t="s">
        <v>167</v>
      </c>
      <c r="P141" s="64">
        <f>E141-J141</f>
        <v>0</v>
      </c>
      <c r="Q141" s="1"/>
      <c r="R141" s="1"/>
      <c r="S141" s="1"/>
      <c r="T141" s="1"/>
      <c r="U141" s="1"/>
    </row>
    <row r="142" spans="1:21" ht="42" customHeight="1" x14ac:dyDescent="0.2">
      <c r="A142" s="207"/>
      <c r="B142" s="405" t="s">
        <v>322</v>
      </c>
      <c r="C142" s="406"/>
      <c r="D142" s="185"/>
      <c r="E142" s="239">
        <f>G142+H142</f>
        <v>14368317.200000001</v>
      </c>
      <c r="F142" s="239"/>
      <c r="G142" s="239">
        <v>12931485.48</v>
      </c>
      <c r="H142" s="239">
        <v>1436831.72</v>
      </c>
      <c r="I142" s="239"/>
      <c r="J142" s="239">
        <f>K142+L142+M142</f>
        <v>0</v>
      </c>
      <c r="K142" s="239"/>
      <c r="L142" s="239"/>
      <c r="M142" s="239"/>
      <c r="N142" s="239"/>
      <c r="O142" s="27" t="s">
        <v>84</v>
      </c>
      <c r="P142" s="180">
        <f>E142-J142</f>
        <v>14368317.200000001</v>
      </c>
      <c r="Q142" s="1"/>
      <c r="R142" s="1"/>
      <c r="S142" s="1"/>
      <c r="T142" s="1"/>
      <c r="U142" s="1"/>
    </row>
    <row r="143" spans="1:21" ht="18" customHeight="1" x14ac:dyDescent="0.2">
      <c r="A143" s="104"/>
      <c r="B143" s="373" t="s">
        <v>324</v>
      </c>
      <c r="C143" s="374"/>
      <c r="D143" s="374"/>
      <c r="E143" s="374"/>
      <c r="F143" s="374"/>
      <c r="G143" s="374"/>
      <c r="H143" s="374"/>
      <c r="I143" s="374"/>
      <c r="J143" s="374"/>
      <c r="K143" s="374"/>
      <c r="L143" s="374"/>
      <c r="M143" s="374"/>
      <c r="N143" s="374"/>
      <c r="O143" s="375"/>
      <c r="P143" s="137"/>
      <c r="Q143" s="1"/>
      <c r="R143" s="1"/>
      <c r="S143" s="1"/>
      <c r="T143" s="1"/>
      <c r="U143" s="1"/>
    </row>
    <row r="144" spans="1:21" ht="26.25" customHeight="1" x14ac:dyDescent="0.2">
      <c r="A144" s="207" t="s">
        <v>221</v>
      </c>
      <c r="B144" s="293" t="s">
        <v>74</v>
      </c>
      <c r="C144" s="293"/>
      <c r="D144" s="185">
        <v>50</v>
      </c>
      <c r="E144" s="239">
        <f t="shared" ref="E144" si="48">G144+H144</f>
        <v>224363.66</v>
      </c>
      <c r="F144" s="239"/>
      <c r="G144" s="239">
        <v>201927.29</v>
      </c>
      <c r="H144" s="239">
        <v>22436.37</v>
      </c>
      <c r="I144" s="239"/>
      <c r="J144" s="239">
        <f>M144+L144</f>
        <v>0</v>
      </c>
      <c r="K144" s="239"/>
      <c r="L144" s="239"/>
      <c r="M144" s="239"/>
      <c r="N144" s="239"/>
      <c r="O144" s="35" t="s">
        <v>273</v>
      </c>
      <c r="P144" s="180">
        <f>E144-J144</f>
        <v>224363.66</v>
      </c>
      <c r="Q144" s="1"/>
      <c r="R144" s="1"/>
      <c r="S144" s="1"/>
      <c r="T144" s="1"/>
      <c r="U144" s="1"/>
    </row>
    <row r="145" spans="1:21" ht="24" customHeight="1" x14ac:dyDescent="0.2">
      <c r="A145" s="104"/>
      <c r="B145" s="373" t="s">
        <v>328</v>
      </c>
      <c r="C145" s="374"/>
      <c r="D145" s="374"/>
      <c r="E145" s="374"/>
      <c r="F145" s="374"/>
      <c r="G145" s="374"/>
      <c r="H145" s="374"/>
      <c r="I145" s="374"/>
      <c r="J145" s="374"/>
      <c r="K145" s="374"/>
      <c r="L145" s="374"/>
      <c r="M145" s="374"/>
      <c r="N145" s="374"/>
      <c r="O145" s="375"/>
      <c r="P145" s="137"/>
      <c r="Q145" s="1"/>
      <c r="R145" s="1"/>
      <c r="S145" s="1"/>
      <c r="T145" s="1"/>
      <c r="U145" s="1"/>
    </row>
    <row r="146" spans="1:21" ht="38.25" customHeight="1" x14ac:dyDescent="0.2">
      <c r="A146" s="104"/>
      <c r="B146" s="340" t="s">
        <v>329</v>
      </c>
      <c r="C146" s="392"/>
      <c r="D146" s="115"/>
      <c r="E146" s="258">
        <f>G146+H146+F146</f>
        <v>16378182.23</v>
      </c>
      <c r="F146" s="248">
        <v>4364620.5999999996</v>
      </c>
      <c r="G146" s="248">
        <v>10375739.4</v>
      </c>
      <c r="H146" s="258">
        <v>1637822.23</v>
      </c>
      <c r="I146" s="248"/>
      <c r="J146" s="248">
        <f>M146</f>
        <v>0</v>
      </c>
      <c r="K146" s="248"/>
      <c r="L146" s="258"/>
      <c r="M146" s="258"/>
      <c r="N146" s="249"/>
      <c r="O146" s="24"/>
      <c r="P146" s="64">
        <f>E146-J146</f>
        <v>16378182.23</v>
      </c>
      <c r="Q146" s="1"/>
      <c r="R146" s="1"/>
      <c r="S146" s="1"/>
      <c r="T146" s="1"/>
      <c r="U146" s="1"/>
    </row>
    <row r="147" spans="1:21" ht="15.75" customHeight="1" x14ac:dyDescent="0.2">
      <c r="A147" s="104"/>
      <c r="B147" s="373" t="s">
        <v>225</v>
      </c>
      <c r="C147" s="374"/>
      <c r="D147" s="374"/>
      <c r="E147" s="374"/>
      <c r="F147" s="374"/>
      <c r="G147" s="374"/>
      <c r="H147" s="374"/>
      <c r="I147" s="374"/>
      <c r="J147" s="374"/>
      <c r="K147" s="374"/>
      <c r="L147" s="374"/>
      <c r="M147" s="374"/>
      <c r="N147" s="374"/>
      <c r="O147" s="375"/>
      <c r="P147" s="137"/>
      <c r="Q147" s="1"/>
      <c r="R147" s="1"/>
      <c r="S147" s="1"/>
      <c r="T147" s="1"/>
      <c r="U147" s="1"/>
    </row>
    <row r="148" spans="1:21" ht="72.75" hidden="1" customHeight="1" x14ac:dyDescent="0.2">
      <c r="A148" s="207" t="s">
        <v>223</v>
      </c>
      <c r="B148" s="331" t="s">
        <v>145</v>
      </c>
      <c r="C148" s="332"/>
      <c r="D148" s="115"/>
      <c r="E148" s="239">
        <f>G148+H148</f>
        <v>0</v>
      </c>
      <c r="F148" s="239"/>
      <c r="G148" s="239"/>
      <c r="H148" s="239"/>
      <c r="I148" s="239"/>
      <c r="J148" s="239">
        <f>M148+L148</f>
        <v>0</v>
      </c>
      <c r="K148" s="239"/>
      <c r="L148" s="239"/>
      <c r="M148" s="239"/>
      <c r="N148" s="239"/>
      <c r="O148" s="27" t="s">
        <v>271</v>
      </c>
      <c r="P148" s="180">
        <f>E148-J148</f>
        <v>0</v>
      </c>
      <c r="Q148" s="1"/>
      <c r="R148" s="1"/>
      <c r="S148" s="1"/>
      <c r="T148" s="1"/>
      <c r="U148" s="1"/>
    </row>
    <row r="149" spans="1:21" ht="27" customHeight="1" x14ac:dyDescent="0.2">
      <c r="A149" s="207" t="s">
        <v>326</v>
      </c>
      <c r="B149" s="331" t="s">
        <v>325</v>
      </c>
      <c r="C149" s="332"/>
      <c r="D149" s="115"/>
      <c r="E149" s="239">
        <f>G149+H149</f>
        <v>933445</v>
      </c>
      <c r="F149" s="239"/>
      <c r="G149" s="239">
        <v>840100</v>
      </c>
      <c r="H149" s="239">
        <v>93345</v>
      </c>
      <c r="I149" s="239"/>
      <c r="J149" s="239">
        <f>M149+L149</f>
        <v>0</v>
      </c>
      <c r="K149" s="239"/>
      <c r="L149" s="239"/>
      <c r="M149" s="239"/>
      <c r="N149" s="239"/>
      <c r="O149" s="27" t="s">
        <v>84</v>
      </c>
      <c r="P149" s="180">
        <f>E149-J149</f>
        <v>933445</v>
      </c>
      <c r="Q149" s="1"/>
      <c r="R149" s="1"/>
      <c r="S149" s="1"/>
      <c r="T149" s="1"/>
      <c r="U149" s="1"/>
    </row>
    <row r="150" spans="1:21" ht="117.75" customHeight="1" x14ac:dyDescent="0.2">
      <c r="A150" s="207" t="s">
        <v>224</v>
      </c>
      <c r="B150" s="228" t="s">
        <v>146</v>
      </c>
      <c r="C150" s="228" t="s">
        <v>327</v>
      </c>
      <c r="D150" s="115"/>
      <c r="E150" s="239">
        <f>G150+H150</f>
        <v>1052631.58</v>
      </c>
      <c r="F150" s="239"/>
      <c r="G150" s="239">
        <v>1000000</v>
      </c>
      <c r="H150" s="239">
        <v>52631.58</v>
      </c>
      <c r="I150" s="239"/>
      <c r="J150" s="239">
        <f t="shared" ref="J150:J152" si="49">M150+L150</f>
        <v>0</v>
      </c>
      <c r="K150" s="239"/>
      <c r="L150" s="239"/>
      <c r="M150" s="239"/>
      <c r="N150" s="239"/>
      <c r="O150" s="27" t="s">
        <v>84</v>
      </c>
      <c r="P150" s="180">
        <f>E150-J150</f>
        <v>1052631.58</v>
      </c>
      <c r="Q150" s="1"/>
      <c r="R150" s="1"/>
      <c r="S150" s="1"/>
      <c r="T150" s="1"/>
      <c r="U150" s="1"/>
    </row>
    <row r="151" spans="1:21" ht="21" hidden="1" customHeight="1" x14ac:dyDescent="0.2">
      <c r="A151" s="207"/>
      <c r="B151" s="387" t="s">
        <v>265</v>
      </c>
      <c r="C151" s="388"/>
      <c r="D151" s="115"/>
      <c r="E151" s="239">
        <f>G151+H151</f>
        <v>0</v>
      </c>
      <c r="F151" s="239"/>
      <c r="G151" s="239"/>
      <c r="H151" s="239"/>
      <c r="I151" s="239"/>
      <c r="J151" s="239">
        <f t="shared" ref="J151" si="50">M151+L151</f>
        <v>0</v>
      </c>
      <c r="K151" s="239"/>
      <c r="L151" s="239">
        <v>0</v>
      </c>
      <c r="M151" s="239"/>
      <c r="N151" s="239"/>
      <c r="O151" s="27" t="s">
        <v>272</v>
      </c>
      <c r="P151" s="180">
        <f>E151-J151</f>
        <v>0</v>
      </c>
      <c r="Q151" s="1"/>
      <c r="R151" s="1"/>
      <c r="S151" s="1"/>
      <c r="T151" s="1"/>
      <c r="U151" s="1"/>
    </row>
    <row r="152" spans="1:21" ht="18.75" hidden="1" customHeight="1" x14ac:dyDescent="0.2">
      <c r="A152" s="104"/>
      <c r="B152" s="227"/>
      <c r="C152" s="227"/>
      <c r="D152" s="115"/>
      <c r="E152" s="65">
        <f t="shared" ref="E152" si="51">G152+H152</f>
        <v>0</v>
      </c>
      <c r="F152" s="75"/>
      <c r="G152" s="75"/>
      <c r="H152" s="65"/>
      <c r="I152" s="75"/>
      <c r="J152" s="75">
        <f t="shared" si="49"/>
        <v>0</v>
      </c>
      <c r="K152" s="75"/>
      <c r="L152" s="75"/>
      <c r="M152" s="65"/>
      <c r="N152" s="63"/>
      <c r="O152" s="26" t="s">
        <v>177</v>
      </c>
      <c r="P152" s="64">
        <f>E152-J152</f>
        <v>0</v>
      </c>
      <c r="Q152" s="1"/>
      <c r="R152" s="1"/>
      <c r="S152" s="1"/>
      <c r="T152" s="1"/>
      <c r="U152" s="1"/>
    </row>
    <row r="153" spans="1:21" ht="16.5" customHeight="1" x14ac:dyDescent="0.2">
      <c r="A153" s="104"/>
      <c r="B153" s="373" t="s">
        <v>222</v>
      </c>
      <c r="C153" s="374"/>
      <c r="D153" s="374"/>
      <c r="E153" s="374"/>
      <c r="F153" s="374"/>
      <c r="G153" s="374"/>
      <c r="H153" s="374"/>
      <c r="I153" s="374"/>
      <c r="J153" s="374"/>
      <c r="K153" s="374"/>
      <c r="L153" s="374"/>
      <c r="M153" s="374"/>
      <c r="N153" s="374"/>
      <c r="O153" s="375"/>
      <c r="P153" s="137"/>
      <c r="Q153" s="1"/>
      <c r="R153" s="1"/>
      <c r="S153" s="1"/>
      <c r="T153" s="1"/>
      <c r="U153" s="1"/>
    </row>
    <row r="154" spans="1:21" ht="21" customHeight="1" x14ac:dyDescent="0.2">
      <c r="A154" s="208" t="s">
        <v>226</v>
      </c>
      <c r="B154" s="293" t="s">
        <v>111</v>
      </c>
      <c r="C154" s="293"/>
      <c r="D154" s="169">
        <v>6663.9</v>
      </c>
      <c r="E154" s="239">
        <f>G154+H154</f>
        <v>5000000</v>
      </c>
      <c r="F154" s="240"/>
      <c r="G154" s="240"/>
      <c r="H154" s="239">
        <v>5000000</v>
      </c>
      <c r="I154" s="240"/>
      <c r="J154" s="240">
        <f>M154</f>
        <v>2375421.15</v>
      </c>
      <c r="K154" s="240"/>
      <c r="L154" s="239"/>
      <c r="M154" s="239">
        <v>2375421.15</v>
      </c>
      <c r="N154" s="238"/>
      <c r="O154" s="24" t="s">
        <v>351</v>
      </c>
      <c r="P154" s="180">
        <f t="shared" ref="P154:P161" si="52">E154-J154</f>
        <v>2624578.85</v>
      </c>
      <c r="Q154" s="1"/>
      <c r="R154" s="1"/>
      <c r="S154" s="1"/>
      <c r="T154" s="1"/>
      <c r="U154" s="1"/>
    </row>
    <row r="155" spans="1:21" ht="22.5" customHeight="1" x14ac:dyDescent="0.2">
      <c r="A155" s="208" t="s">
        <v>227</v>
      </c>
      <c r="B155" s="293" t="s">
        <v>110</v>
      </c>
      <c r="C155" s="293"/>
      <c r="D155" s="169"/>
      <c r="E155" s="239">
        <f t="shared" ref="E155:E158" si="53">G155+H155</f>
        <v>30000</v>
      </c>
      <c r="F155" s="240"/>
      <c r="G155" s="240"/>
      <c r="H155" s="239">
        <v>30000</v>
      </c>
      <c r="I155" s="240"/>
      <c r="J155" s="240">
        <f t="shared" ref="J155:J156" si="54">M155</f>
        <v>0</v>
      </c>
      <c r="K155" s="240"/>
      <c r="L155" s="239"/>
      <c r="M155" s="239"/>
      <c r="N155" s="238"/>
      <c r="O155" s="231" t="s">
        <v>116</v>
      </c>
      <c r="P155" s="180">
        <f t="shared" si="52"/>
        <v>30000</v>
      </c>
      <c r="Q155" s="1"/>
      <c r="R155" s="1"/>
      <c r="S155" s="1"/>
      <c r="T155" s="1"/>
      <c r="U155" s="1"/>
    </row>
    <row r="156" spans="1:21" ht="69" hidden="1" customHeight="1" x14ac:dyDescent="0.2">
      <c r="A156" s="208" t="s">
        <v>228</v>
      </c>
      <c r="B156" s="293" t="s">
        <v>73</v>
      </c>
      <c r="C156" s="293"/>
      <c r="D156" s="169"/>
      <c r="E156" s="239">
        <f t="shared" si="53"/>
        <v>0</v>
      </c>
      <c r="F156" s="240"/>
      <c r="G156" s="240"/>
      <c r="H156" s="239">
        <v>0</v>
      </c>
      <c r="I156" s="240"/>
      <c r="J156" s="240">
        <f t="shared" si="54"/>
        <v>0</v>
      </c>
      <c r="K156" s="240"/>
      <c r="L156" s="239"/>
      <c r="M156" s="239"/>
      <c r="N156" s="238"/>
      <c r="O156" s="192" t="s">
        <v>260</v>
      </c>
      <c r="P156" s="209">
        <f t="shared" si="52"/>
        <v>0</v>
      </c>
      <c r="Q156" s="1"/>
      <c r="R156" s="1"/>
      <c r="S156" s="1"/>
      <c r="T156" s="1"/>
      <c r="U156" s="1"/>
    </row>
    <row r="157" spans="1:21" ht="30" customHeight="1" x14ac:dyDescent="0.2">
      <c r="A157" s="208" t="s">
        <v>229</v>
      </c>
      <c r="B157" s="293" t="s">
        <v>147</v>
      </c>
      <c r="C157" s="293"/>
      <c r="D157" s="169">
        <v>2488.8000000000002</v>
      </c>
      <c r="E157" s="239">
        <f t="shared" si="53"/>
        <v>3139420</v>
      </c>
      <c r="F157" s="240"/>
      <c r="G157" s="240"/>
      <c r="H157" s="239">
        <v>3139420</v>
      </c>
      <c r="I157" s="240"/>
      <c r="J157" s="240">
        <f>M157</f>
        <v>600000</v>
      </c>
      <c r="K157" s="240"/>
      <c r="L157" s="239"/>
      <c r="M157" s="239">
        <v>600000</v>
      </c>
      <c r="N157" s="238"/>
      <c r="O157" s="160" t="s">
        <v>349</v>
      </c>
      <c r="P157" s="180">
        <f t="shared" si="52"/>
        <v>2539420</v>
      </c>
      <c r="Q157" s="1"/>
      <c r="R157" s="1"/>
      <c r="S157" s="1"/>
      <c r="T157" s="1"/>
      <c r="U157" s="1"/>
    </row>
    <row r="158" spans="1:21" ht="18.75" customHeight="1" x14ac:dyDescent="0.2">
      <c r="A158" s="208" t="s">
        <v>230</v>
      </c>
      <c r="B158" s="293" t="s">
        <v>95</v>
      </c>
      <c r="C158" s="293"/>
      <c r="D158" s="169"/>
      <c r="E158" s="239">
        <f t="shared" si="53"/>
        <v>0</v>
      </c>
      <c r="F158" s="240"/>
      <c r="G158" s="240"/>
      <c r="H158" s="239">
        <v>0</v>
      </c>
      <c r="I158" s="240"/>
      <c r="J158" s="240">
        <f t="shared" ref="J158:J159" si="55">M158</f>
        <v>0</v>
      </c>
      <c r="K158" s="240"/>
      <c r="L158" s="239"/>
      <c r="M158" s="239"/>
      <c r="N158" s="238"/>
      <c r="O158" s="35" t="s">
        <v>294</v>
      </c>
      <c r="P158" s="180">
        <f t="shared" si="52"/>
        <v>0</v>
      </c>
      <c r="Q158" s="1"/>
      <c r="R158" s="1"/>
      <c r="S158" s="1"/>
      <c r="T158" s="1"/>
      <c r="U158" s="1"/>
    </row>
    <row r="159" spans="1:21" ht="30" customHeight="1" x14ac:dyDescent="0.2">
      <c r="A159" s="208" t="s">
        <v>230</v>
      </c>
      <c r="B159" s="293" t="s">
        <v>121</v>
      </c>
      <c r="C159" s="293"/>
      <c r="D159" s="169"/>
      <c r="E159" s="239">
        <f>G159+H159</f>
        <v>7200</v>
      </c>
      <c r="F159" s="240"/>
      <c r="G159" s="240"/>
      <c r="H159" s="239">
        <v>7200</v>
      </c>
      <c r="I159" s="240"/>
      <c r="J159" s="240">
        <f t="shared" si="55"/>
        <v>0</v>
      </c>
      <c r="K159" s="240"/>
      <c r="L159" s="239"/>
      <c r="M159" s="239"/>
      <c r="N159" s="238"/>
      <c r="O159" s="35" t="s">
        <v>291</v>
      </c>
      <c r="P159" s="180">
        <f t="shared" si="52"/>
        <v>7200</v>
      </c>
      <c r="Q159" s="1"/>
      <c r="R159" s="287"/>
      <c r="S159" s="1"/>
      <c r="T159" s="1"/>
      <c r="U159" s="1"/>
    </row>
    <row r="160" spans="1:21" ht="30" customHeight="1" x14ac:dyDescent="0.2">
      <c r="A160" s="208" t="s">
        <v>230</v>
      </c>
      <c r="B160" s="293" t="s">
        <v>283</v>
      </c>
      <c r="C160" s="293"/>
      <c r="D160" s="169"/>
      <c r="E160" s="239">
        <f>G160+H160</f>
        <v>107520</v>
      </c>
      <c r="F160" s="240"/>
      <c r="G160" s="240"/>
      <c r="H160" s="239">
        <v>107520</v>
      </c>
      <c r="I160" s="240"/>
      <c r="J160" s="240">
        <f t="shared" ref="J160" si="56">M160</f>
        <v>26880</v>
      </c>
      <c r="K160" s="240"/>
      <c r="L160" s="239"/>
      <c r="M160" s="239">
        <v>26880</v>
      </c>
      <c r="N160" s="238"/>
      <c r="O160" s="35" t="s">
        <v>295</v>
      </c>
      <c r="P160" s="180">
        <f t="shared" si="52"/>
        <v>80640</v>
      </c>
      <c r="Q160" s="1"/>
      <c r="R160" s="1"/>
      <c r="S160" s="1"/>
      <c r="T160" s="1"/>
      <c r="U160" s="1"/>
    </row>
    <row r="161" spans="1:21" ht="30" customHeight="1" x14ac:dyDescent="0.2">
      <c r="A161" s="208" t="s">
        <v>230</v>
      </c>
      <c r="B161" s="293" t="s">
        <v>318</v>
      </c>
      <c r="C161" s="293"/>
      <c r="D161" s="169"/>
      <c r="E161" s="239">
        <f>G161+H161</f>
        <v>300380</v>
      </c>
      <c r="F161" s="240"/>
      <c r="G161" s="240"/>
      <c r="H161" s="239">
        <v>300380</v>
      </c>
      <c r="I161" s="240"/>
      <c r="J161" s="240">
        <f t="shared" ref="J161" si="57">M161</f>
        <v>300380</v>
      </c>
      <c r="K161" s="240"/>
      <c r="L161" s="239"/>
      <c r="M161" s="239">
        <v>300380</v>
      </c>
      <c r="N161" s="238"/>
      <c r="O161" s="35" t="s">
        <v>350</v>
      </c>
      <c r="P161" s="180">
        <f t="shared" si="52"/>
        <v>0</v>
      </c>
      <c r="Q161" s="1"/>
      <c r="R161" s="1"/>
      <c r="S161" s="1"/>
      <c r="T161" s="1"/>
      <c r="U161" s="1"/>
    </row>
    <row r="162" spans="1:21" ht="30" customHeight="1" x14ac:dyDescent="0.2">
      <c r="A162" s="208" t="s">
        <v>230</v>
      </c>
      <c r="B162" s="293" t="s">
        <v>319</v>
      </c>
      <c r="C162" s="293"/>
      <c r="D162" s="169"/>
      <c r="E162" s="239">
        <f>G162+H162</f>
        <v>48000</v>
      </c>
      <c r="F162" s="240"/>
      <c r="G162" s="240"/>
      <c r="H162" s="239">
        <v>48000</v>
      </c>
      <c r="I162" s="240"/>
      <c r="J162" s="240">
        <f t="shared" ref="J162" si="58">M162</f>
        <v>0</v>
      </c>
      <c r="K162" s="240"/>
      <c r="L162" s="239"/>
      <c r="M162" s="239"/>
      <c r="N162" s="238"/>
      <c r="O162" s="35" t="s">
        <v>348</v>
      </c>
      <c r="P162" s="180">
        <f t="shared" ref="P162" si="59">E162-J162</f>
        <v>48000</v>
      </c>
      <c r="Q162" s="1"/>
      <c r="R162" s="1"/>
      <c r="S162" s="1"/>
      <c r="T162" s="1"/>
      <c r="U162" s="1"/>
    </row>
    <row r="163" spans="1:21" ht="30" customHeight="1" x14ac:dyDescent="0.2">
      <c r="A163" s="208" t="s">
        <v>230</v>
      </c>
      <c r="B163" s="293" t="s">
        <v>320</v>
      </c>
      <c r="C163" s="293"/>
      <c r="D163" s="169"/>
      <c r="E163" s="239">
        <f>G163+H163</f>
        <v>5000</v>
      </c>
      <c r="F163" s="240"/>
      <c r="G163" s="240"/>
      <c r="H163" s="239">
        <v>5000</v>
      </c>
      <c r="I163" s="240"/>
      <c r="J163" s="240">
        <f t="shared" ref="J163" si="60">M163</f>
        <v>3568.09</v>
      </c>
      <c r="K163" s="240"/>
      <c r="L163" s="239"/>
      <c r="M163" s="239">
        <v>3568.09</v>
      </c>
      <c r="N163" s="238"/>
      <c r="O163" s="35" t="s">
        <v>352</v>
      </c>
      <c r="P163" s="180">
        <f t="shared" ref="P163" si="61">E163-J163</f>
        <v>1431.9099999999999</v>
      </c>
      <c r="Q163" s="1"/>
      <c r="R163" s="1"/>
      <c r="S163" s="1"/>
      <c r="T163" s="1"/>
      <c r="U163" s="1"/>
    </row>
    <row r="164" spans="1:21" ht="16.5" customHeight="1" x14ac:dyDescent="0.2">
      <c r="A164" s="106"/>
      <c r="B164" s="373" t="s">
        <v>148</v>
      </c>
      <c r="C164" s="374"/>
      <c r="D164" s="374"/>
      <c r="E164" s="374"/>
      <c r="F164" s="374"/>
      <c r="G164" s="374"/>
      <c r="H164" s="374"/>
      <c r="I164" s="374"/>
      <c r="J164" s="374"/>
      <c r="K164" s="374"/>
      <c r="L164" s="374"/>
      <c r="M164" s="374"/>
      <c r="N164" s="374"/>
      <c r="O164" s="375"/>
      <c r="P164" s="137"/>
      <c r="Q164" s="1"/>
      <c r="R164" s="1"/>
      <c r="S164" s="1"/>
      <c r="T164" s="1"/>
      <c r="U164" s="1"/>
    </row>
    <row r="165" spans="1:21" ht="39" customHeight="1" x14ac:dyDescent="0.2">
      <c r="A165" s="208" t="s">
        <v>231</v>
      </c>
      <c r="B165" s="293" t="s">
        <v>96</v>
      </c>
      <c r="C165" s="293"/>
      <c r="D165" s="20"/>
      <c r="E165" s="266">
        <f t="shared" ref="E165:E196" si="62">G165+H165</f>
        <v>1255000</v>
      </c>
      <c r="F165" s="247"/>
      <c r="G165" s="247"/>
      <c r="H165" s="266">
        <v>1255000</v>
      </c>
      <c r="I165" s="247"/>
      <c r="J165" s="247">
        <f>M165</f>
        <v>395525.24</v>
      </c>
      <c r="K165" s="247"/>
      <c r="L165" s="266"/>
      <c r="M165" s="266">
        <v>395525.24</v>
      </c>
      <c r="N165" s="267"/>
      <c r="O165" s="24" t="s">
        <v>353</v>
      </c>
      <c r="P165" s="180">
        <f>E165-J165</f>
        <v>859474.76</v>
      </c>
      <c r="Q165" s="1"/>
      <c r="R165" s="1"/>
      <c r="S165" s="1"/>
      <c r="T165" s="1"/>
      <c r="U165" s="1"/>
    </row>
    <row r="166" spans="1:21" ht="27.75" customHeight="1" x14ac:dyDescent="0.2">
      <c r="A166" s="208" t="s">
        <v>233</v>
      </c>
      <c r="B166" s="340" t="s">
        <v>121</v>
      </c>
      <c r="C166" s="341"/>
      <c r="D166" s="20"/>
      <c r="E166" s="266">
        <f t="shared" si="62"/>
        <v>15000</v>
      </c>
      <c r="F166" s="247"/>
      <c r="G166" s="247"/>
      <c r="H166" s="266">
        <v>15000</v>
      </c>
      <c r="I166" s="247"/>
      <c r="J166" s="247">
        <f>M166</f>
        <v>0</v>
      </c>
      <c r="K166" s="247"/>
      <c r="L166" s="266"/>
      <c r="M166" s="266"/>
      <c r="N166" s="267"/>
      <c r="O166" s="160" t="s">
        <v>161</v>
      </c>
      <c r="P166" s="180">
        <f>E166-J166</f>
        <v>15000</v>
      </c>
      <c r="Q166" s="1"/>
      <c r="R166" s="1"/>
      <c r="S166" s="287"/>
      <c r="T166" s="1"/>
      <c r="U166" s="1"/>
    </row>
    <row r="167" spans="1:21" ht="27.75" customHeight="1" x14ac:dyDescent="0.2">
      <c r="A167" s="208" t="s">
        <v>232</v>
      </c>
      <c r="B167" s="331" t="s">
        <v>99</v>
      </c>
      <c r="C167" s="332"/>
      <c r="D167" s="20"/>
      <c r="E167" s="266">
        <f t="shared" si="62"/>
        <v>125000</v>
      </c>
      <c r="F167" s="247"/>
      <c r="G167" s="247"/>
      <c r="H167" s="266">
        <v>125000</v>
      </c>
      <c r="I167" s="247"/>
      <c r="J167" s="247">
        <f>M167</f>
        <v>10181.6</v>
      </c>
      <c r="K167" s="247"/>
      <c r="L167" s="266"/>
      <c r="M167" s="266">
        <v>10181.6</v>
      </c>
      <c r="N167" s="267"/>
      <c r="O167" s="160" t="s">
        <v>161</v>
      </c>
      <c r="P167" s="180">
        <f>E167-J167</f>
        <v>114818.4</v>
      </c>
      <c r="Q167" s="1"/>
      <c r="R167" s="1"/>
      <c r="S167" s="1"/>
      <c r="T167" s="1"/>
      <c r="U167" s="1"/>
    </row>
    <row r="168" spans="1:21" ht="18" customHeight="1" x14ac:dyDescent="0.2">
      <c r="A168" s="27"/>
      <c r="B168" s="373" t="s">
        <v>149</v>
      </c>
      <c r="C168" s="374"/>
      <c r="D168" s="374"/>
      <c r="E168" s="374"/>
      <c r="F168" s="374"/>
      <c r="G168" s="374"/>
      <c r="H168" s="374"/>
      <c r="I168" s="374"/>
      <c r="J168" s="374"/>
      <c r="K168" s="374"/>
      <c r="L168" s="374"/>
      <c r="M168" s="374"/>
      <c r="N168" s="374"/>
      <c r="O168" s="375"/>
      <c r="P168" s="137"/>
      <c r="Q168" s="1"/>
      <c r="R168" s="1"/>
      <c r="S168" s="1"/>
      <c r="T168" s="1"/>
      <c r="U168" s="1"/>
    </row>
    <row r="169" spans="1:21" ht="61.5" customHeight="1" x14ac:dyDescent="0.2">
      <c r="A169" s="208" t="s">
        <v>235</v>
      </c>
      <c r="B169" s="293" t="s">
        <v>41</v>
      </c>
      <c r="C169" s="293"/>
      <c r="D169" s="168"/>
      <c r="E169" s="239">
        <f t="shared" si="62"/>
        <v>2200000</v>
      </c>
      <c r="F169" s="240"/>
      <c r="G169" s="268"/>
      <c r="H169" s="239">
        <v>2200000</v>
      </c>
      <c r="I169" s="240"/>
      <c r="J169" s="240">
        <f t="shared" ref="J169:J178" si="63">M169</f>
        <v>0</v>
      </c>
      <c r="K169" s="240"/>
      <c r="L169" s="239"/>
      <c r="M169" s="239"/>
      <c r="N169" s="238"/>
      <c r="O169" s="35" t="s">
        <v>274</v>
      </c>
      <c r="P169" s="180">
        <f>E169-J169</f>
        <v>2200000</v>
      </c>
      <c r="Q169" s="1"/>
      <c r="R169" s="1"/>
      <c r="S169" s="1"/>
      <c r="T169" s="1"/>
      <c r="U169" s="1"/>
    </row>
    <row r="170" spans="1:21" ht="27" customHeight="1" x14ac:dyDescent="0.2">
      <c r="A170" s="208" t="s">
        <v>234</v>
      </c>
      <c r="B170" s="293" t="s">
        <v>61</v>
      </c>
      <c r="C170" s="293"/>
      <c r="D170" s="170"/>
      <c r="E170" s="239">
        <f t="shared" si="62"/>
        <v>600000</v>
      </c>
      <c r="F170" s="240"/>
      <c r="G170" s="240"/>
      <c r="H170" s="239">
        <v>600000</v>
      </c>
      <c r="I170" s="240"/>
      <c r="J170" s="240">
        <f t="shared" si="63"/>
        <v>0</v>
      </c>
      <c r="K170" s="240"/>
      <c r="L170" s="239"/>
      <c r="M170" s="239"/>
      <c r="N170" s="238"/>
      <c r="O170" s="27" t="s">
        <v>296</v>
      </c>
      <c r="P170" s="180">
        <f>E170-J170</f>
        <v>600000</v>
      </c>
      <c r="Q170" s="1"/>
      <c r="R170" s="1"/>
      <c r="S170" s="1"/>
      <c r="T170" s="1"/>
      <c r="U170" s="1"/>
    </row>
    <row r="171" spans="1:21" ht="18.75" customHeight="1" x14ac:dyDescent="0.2">
      <c r="A171" s="106"/>
      <c r="B171" s="373" t="s">
        <v>150</v>
      </c>
      <c r="C171" s="374"/>
      <c r="D171" s="374"/>
      <c r="E171" s="374"/>
      <c r="F171" s="374"/>
      <c r="G171" s="374"/>
      <c r="H171" s="374"/>
      <c r="I171" s="374"/>
      <c r="J171" s="374"/>
      <c r="K171" s="374"/>
      <c r="L171" s="374"/>
      <c r="M171" s="374"/>
      <c r="N171" s="374"/>
      <c r="O171" s="375"/>
      <c r="P171" s="137"/>
      <c r="Q171" s="1"/>
      <c r="R171" s="1"/>
      <c r="S171" s="1"/>
      <c r="T171" s="1"/>
      <c r="U171" s="1"/>
    </row>
    <row r="172" spans="1:21" ht="85.5" customHeight="1" x14ac:dyDescent="0.2">
      <c r="A172" s="208" t="s">
        <v>236</v>
      </c>
      <c r="B172" s="293" t="s">
        <v>189</v>
      </c>
      <c r="C172" s="293"/>
      <c r="D172" s="169"/>
      <c r="E172" s="239">
        <f t="shared" si="62"/>
        <v>1025000</v>
      </c>
      <c r="F172" s="239"/>
      <c r="G172" s="239"/>
      <c r="H172" s="239">
        <v>1025000</v>
      </c>
      <c r="I172" s="239"/>
      <c r="J172" s="239">
        <f t="shared" si="63"/>
        <v>140000</v>
      </c>
      <c r="K172" s="239"/>
      <c r="L172" s="239"/>
      <c r="M172" s="239">
        <v>140000</v>
      </c>
      <c r="N172" s="239"/>
      <c r="O172" s="35" t="s">
        <v>354</v>
      </c>
      <c r="P172" s="180">
        <f>E172-J172</f>
        <v>885000</v>
      </c>
      <c r="Q172" s="1"/>
      <c r="R172" s="1"/>
      <c r="S172" s="1"/>
      <c r="T172" s="1"/>
      <c r="U172" s="1"/>
    </row>
    <row r="173" spans="1:21" ht="34.5" hidden="1" customHeight="1" x14ac:dyDescent="0.2">
      <c r="A173" s="208" t="s">
        <v>237</v>
      </c>
      <c r="B173" s="293" t="s">
        <v>190</v>
      </c>
      <c r="C173" s="293"/>
      <c r="D173" s="169"/>
      <c r="E173" s="239">
        <f t="shared" ref="E173" si="64">G173+H173</f>
        <v>0</v>
      </c>
      <c r="F173" s="239"/>
      <c r="G173" s="239"/>
      <c r="H173" s="239">
        <v>0</v>
      </c>
      <c r="I173" s="239"/>
      <c r="J173" s="239">
        <f t="shared" si="63"/>
        <v>0</v>
      </c>
      <c r="K173" s="239"/>
      <c r="L173" s="239"/>
      <c r="M173" s="239"/>
      <c r="N173" s="239"/>
      <c r="O173" s="221" t="s">
        <v>114</v>
      </c>
      <c r="P173" s="180">
        <f>E173-J173</f>
        <v>0</v>
      </c>
      <c r="Q173" s="1"/>
      <c r="R173" s="1"/>
      <c r="S173" s="1"/>
      <c r="T173" s="1"/>
      <c r="U173" s="1"/>
    </row>
    <row r="174" spans="1:21" ht="42" customHeight="1" x14ac:dyDescent="0.2">
      <c r="A174" s="208" t="s">
        <v>238</v>
      </c>
      <c r="B174" s="331" t="s">
        <v>151</v>
      </c>
      <c r="C174" s="332"/>
      <c r="D174" s="169"/>
      <c r="E174" s="239">
        <f t="shared" ref="E174:E175" si="65">G174+H174</f>
        <v>150000</v>
      </c>
      <c r="F174" s="239"/>
      <c r="G174" s="239"/>
      <c r="H174" s="239">
        <v>150000</v>
      </c>
      <c r="I174" s="239"/>
      <c r="J174" s="239">
        <f t="shared" si="63"/>
        <v>0</v>
      </c>
      <c r="K174" s="239"/>
      <c r="L174" s="239"/>
      <c r="M174" s="239"/>
      <c r="N174" s="239"/>
      <c r="O174" s="160" t="s">
        <v>161</v>
      </c>
      <c r="P174" s="180">
        <f>E174-J174</f>
        <v>150000</v>
      </c>
      <c r="Q174" s="1"/>
      <c r="R174" s="1"/>
      <c r="S174" s="1"/>
      <c r="T174" s="1"/>
      <c r="U174" s="1"/>
    </row>
    <row r="175" spans="1:21" ht="31.5" customHeight="1" x14ac:dyDescent="0.2">
      <c r="A175" s="208" t="s">
        <v>236</v>
      </c>
      <c r="B175" s="331" t="s">
        <v>152</v>
      </c>
      <c r="C175" s="332"/>
      <c r="D175" s="169"/>
      <c r="E175" s="239">
        <f t="shared" si="65"/>
        <v>0</v>
      </c>
      <c r="F175" s="239"/>
      <c r="G175" s="239"/>
      <c r="H175" s="239">
        <v>0</v>
      </c>
      <c r="I175" s="239"/>
      <c r="J175" s="239">
        <f t="shared" si="63"/>
        <v>0</v>
      </c>
      <c r="K175" s="239"/>
      <c r="L175" s="239"/>
      <c r="M175" s="239"/>
      <c r="N175" s="239"/>
      <c r="O175" s="160"/>
      <c r="P175" s="180">
        <f>E175-J175</f>
        <v>0</v>
      </c>
      <c r="Q175" s="1"/>
      <c r="R175" s="1"/>
      <c r="S175" s="1"/>
      <c r="T175" s="1"/>
      <c r="U175" s="1"/>
    </row>
    <row r="176" spans="1:21" ht="72.75" hidden="1" customHeight="1" x14ac:dyDescent="0.2">
      <c r="A176" s="54"/>
      <c r="B176" s="293" t="s">
        <v>97</v>
      </c>
      <c r="C176" s="293"/>
      <c r="D176" s="48">
        <v>521.5</v>
      </c>
      <c r="E176" s="65">
        <f t="shared" si="62"/>
        <v>0</v>
      </c>
      <c r="F176" s="65"/>
      <c r="G176" s="65"/>
      <c r="H176" s="65"/>
      <c r="I176" s="65"/>
      <c r="J176" s="65">
        <f t="shared" si="63"/>
        <v>0</v>
      </c>
      <c r="K176" s="65"/>
      <c r="L176" s="65"/>
      <c r="M176" s="65"/>
      <c r="N176" s="65"/>
      <c r="O176" s="34"/>
      <c r="P176" s="64">
        <f>E176-J176</f>
        <v>0</v>
      </c>
      <c r="Q176" s="1"/>
      <c r="R176" s="1"/>
      <c r="S176" s="1"/>
      <c r="T176" s="1"/>
      <c r="U176" s="1"/>
    </row>
    <row r="177" spans="1:21" ht="16.5" customHeight="1" x14ac:dyDescent="0.2">
      <c r="A177" s="54"/>
      <c r="B177" s="373" t="s">
        <v>153</v>
      </c>
      <c r="C177" s="374"/>
      <c r="D177" s="374"/>
      <c r="E177" s="374"/>
      <c r="F177" s="374"/>
      <c r="G177" s="374"/>
      <c r="H177" s="374"/>
      <c r="I177" s="374"/>
      <c r="J177" s="374"/>
      <c r="K177" s="374"/>
      <c r="L177" s="374"/>
      <c r="M177" s="374"/>
      <c r="N177" s="374"/>
      <c r="O177" s="373"/>
      <c r="P177" s="374"/>
      <c r="Q177" s="1"/>
      <c r="R177" s="1"/>
      <c r="S177" s="1"/>
      <c r="T177" s="1"/>
      <c r="U177" s="1"/>
    </row>
    <row r="178" spans="1:21" ht="20.25" customHeight="1" x14ac:dyDescent="0.2">
      <c r="A178" s="208" t="s">
        <v>239</v>
      </c>
      <c r="B178" s="293" t="s">
        <v>52</v>
      </c>
      <c r="C178" s="293"/>
      <c r="D178" s="20"/>
      <c r="E178" s="239">
        <f t="shared" si="62"/>
        <v>0</v>
      </c>
      <c r="F178" s="239"/>
      <c r="G178" s="239"/>
      <c r="H178" s="239">
        <v>0</v>
      </c>
      <c r="I178" s="239"/>
      <c r="J178" s="239">
        <f t="shared" si="63"/>
        <v>0</v>
      </c>
      <c r="K178" s="239"/>
      <c r="L178" s="239"/>
      <c r="M178" s="239"/>
      <c r="N178" s="239"/>
      <c r="O178" s="27" t="s">
        <v>84</v>
      </c>
      <c r="P178" s="64">
        <f t="shared" ref="P178:P201" si="66">E178-J178</f>
        <v>0</v>
      </c>
      <c r="Q178" s="210">
        <f>E178+E179+E182+E184+E191+E193+E195+E196</f>
        <v>6966447</v>
      </c>
      <c r="R178" s="1"/>
      <c r="S178" s="1"/>
      <c r="T178" s="1"/>
      <c r="U178" s="1"/>
    </row>
    <row r="179" spans="1:21" ht="27" customHeight="1" x14ac:dyDescent="0.2">
      <c r="A179" s="208" t="s">
        <v>239</v>
      </c>
      <c r="B179" s="293" t="s">
        <v>12</v>
      </c>
      <c r="C179" s="293"/>
      <c r="D179" s="39"/>
      <c r="E179" s="239">
        <f t="shared" si="62"/>
        <v>2500000</v>
      </c>
      <c r="F179" s="239"/>
      <c r="G179" s="239"/>
      <c r="H179" s="239">
        <v>2500000</v>
      </c>
      <c r="I179" s="239"/>
      <c r="J179" s="239">
        <f>M179</f>
        <v>310000</v>
      </c>
      <c r="K179" s="239"/>
      <c r="L179" s="239"/>
      <c r="M179" s="239">
        <v>310000</v>
      </c>
      <c r="N179" s="239"/>
      <c r="O179" s="34" t="s">
        <v>357</v>
      </c>
      <c r="P179" s="64">
        <f t="shared" si="66"/>
        <v>2190000</v>
      </c>
      <c r="Q179" s="1"/>
      <c r="R179" s="1"/>
      <c r="S179" s="1"/>
      <c r="T179" s="1"/>
      <c r="U179" s="1"/>
    </row>
    <row r="180" spans="1:21" ht="27" customHeight="1" x14ac:dyDescent="0.2">
      <c r="A180" s="208" t="s">
        <v>242</v>
      </c>
      <c r="B180" s="293" t="s">
        <v>94</v>
      </c>
      <c r="C180" s="293"/>
      <c r="D180" s="185"/>
      <c r="E180" s="239">
        <f t="shared" si="62"/>
        <v>70000</v>
      </c>
      <c r="F180" s="239"/>
      <c r="G180" s="239"/>
      <c r="H180" s="239">
        <v>70000</v>
      </c>
      <c r="I180" s="239"/>
      <c r="J180" s="239">
        <f>M180</f>
        <v>0</v>
      </c>
      <c r="K180" s="239"/>
      <c r="L180" s="239"/>
      <c r="M180" s="239"/>
      <c r="N180" s="239"/>
      <c r="O180" s="236" t="s">
        <v>116</v>
      </c>
      <c r="P180" s="64">
        <f t="shared" si="66"/>
        <v>70000</v>
      </c>
      <c r="Q180" s="1"/>
      <c r="R180" s="1"/>
      <c r="S180" s="1"/>
      <c r="T180" s="1"/>
      <c r="U180" s="1"/>
    </row>
    <row r="181" spans="1:21" ht="23.25" customHeight="1" x14ac:dyDescent="0.2">
      <c r="A181" s="208" t="s">
        <v>243</v>
      </c>
      <c r="B181" s="293" t="s">
        <v>13</v>
      </c>
      <c r="C181" s="293"/>
      <c r="D181" s="185"/>
      <c r="E181" s="239">
        <f t="shared" si="62"/>
        <v>0</v>
      </c>
      <c r="F181" s="239"/>
      <c r="G181" s="239"/>
      <c r="H181" s="239">
        <v>0</v>
      </c>
      <c r="I181" s="239"/>
      <c r="J181" s="239">
        <f t="shared" ref="J181:J186" si="67">M181</f>
        <v>0</v>
      </c>
      <c r="K181" s="239"/>
      <c r="L181" s="239"/>
      <c r="M181" s="239"/>
      <c r="N181" s="239"/>
      <c r="O181" s="160" t="s">
        <v>297</v>
      </c>
      <c r="P181" s="64">
        <f t="shared" si="66"/>
        <v>0</v>
      </c>
      <c r="Q181" s="1"/>
      <c r="R181" s="1"/>
      <c r="S181" s="1"/>
      <c r="T181" s="1"/>
      <c r="U181" s="1"/>
    </row>
    <row r="182" spans="1:21" ht="27" customHeight="1" x14ac:dyDescent="0.2">
      <c r="A182" s="208" t="s">
        <v>239</v>
      </c>
      <c r="B182" s="293" t="s">
        <v>14</v>
      </c>
      <c r="C182" s="293"/>
      <c r="D182" s="169"/>
      <c r="E182" s="239">
        <f t="shared" si="62"/>
        <v>150000</v>
      </c>
      <c r="F182" s="239"/>
      <c r="G182" s="239"/>
      <c r="H182" s="239">
        <v>150000</v>
      </c>
      <c r="I182" s="239"/>
      <c r="J182" s="239">
        <f t="shared" si="67"/>
        <v>0</v>
      </c>
      <c r="K182" s="239"/>
      <c r="L182" s="239"/>
      <c r="M182" s="239"/>
      <c r="N182" s="239"/>
      <c r="O182" s="34" t="s">
        <v>86</v>
      </c>
      <c r="P182" s="64">
        <f t="shared" si="66"/>
        <v>150000</v>
      </c>
      <c r="Q182" s="1"/>
      <c r="R182" s="1"/>
      <c r="S182" s="1"/>
      <c r="T182" s="1"/>
      <c r="U182" s="1"/>
    </row>
    <row r="183" spans="1:21" ht="27.75" hidden="1" customHeight="1" x14ac:dyDescent="0.2">
      <c r="A183" s="208" t="s">
        <v>241</v>
      </c>
      <c r="B183" s="293" t="s">
        <v>15</v>
      </c>
      <c r="C183" s="293"/>
      <c r="D183" s="185"/>
      <c r="E183" s="239">
        <f t="shared" si="62"/>
        <v>0</v>
      </c>
      <c r="F183" s="239"/>
      <c r="G183" s="239"/>
      <c r="H183" s="239">
        <v>0</v>
      </c>
      <c r="I183" s="239"/>
      <c r="J183" s="239">
        <f t="shared" si="67"/>
        <v>0</v>
      </c>
      <c r="K183" s="239"/>
      <c r="L183" s="239"/>
      <c r="M183" s="239"/>
      <c r="N183" s="239"/>
      <c r="O183" s="160" t="s">
        <v>161</v>
      </c>
      <c r="P183" s="64">
        <f t="shared" si="66"/>
        <v>0</v>
      </c>
      <c r="Q183" s="1"/>
      <c r="R183" s="1"/>
      <c r="S183" s="1"/>
      <c r="T183" s="1"/>
      <c r="U183" s="1"/>
    </row>
    <row r="184" spans="1:21" ht="27" customHeight="1" x14ac:dyDescent="0.2">
      <c r="A184" s="208" t="s">
        <v>239</v>
      </c>
      <c r="B184" s="293" t="s">
        <v>16</v>
      </c>
      <c r="C184" s="293"/>
      <c r="D184" s="168"/>
      <c r="E184" s="239">
        <f>G184+H184</f>
        <v>450000</v>
      </c>
      <c r="F184" s="239"/>
      <c r="G184" s="239"/>
      <c r="H184" s="239">
        <v>450000</v>
      </c>
      <c r="I184" s="239"/>
      <c r="J184" s="239">
        <f t="shared" si="67"/>
        <v>0</v>
      </c>
      <c r="K184" s="239"/>
      <c r="L184" s="239"/>
      <c r="M184" s="239"/>
      <c r="N184" s="239"/>
      <c r="O184" s="34" t="s">
        <v>178</v>
      </c>
      <c r="P184" s="64">
        <f t="shared" si="66"/>
        <v>450000</v>
      </c>
      <c r="Q184" s="1"/>
      <c r="R184" s="1"/>
      <c r="S184" s="1"/>
      <c r="T184" s="1"/>
      <c r="U184" s="1"/>
    </row>
    <row r="185" spans="1:21" ht="57.75" hidden="1" customHeight="1" x14ac:dyDescent="0.2">
      <c r="A185" s="208" t="s">
        <v>245</v>
      </c>
      <c r="B185" s="293" t="s">
        <v>122</v>
      </c>
      <c r="C185" s="293"/>
      <c r="D185" s="185"/>
      <c r="E185" s="239">
        <f t="shared" si="62"/>
        <v>0</v>
      </c>
      <c r="F185" s="239"/>
      <c r="G185" s="239"/>
      <c r="H185" s="239"/>
      <c r="I185" s="239"/>
      <c r="J185" s="239">
        <f t="shared" si="67"/>
        <v>0</v>
      </c>
      <c r="K185" s="239"/>
      <c r="L185" s="239"/>
      <c r="M185" s="239"/>
      <c r="N185" s="239"/>
      <c r="O185" s="27" t="s">
        <v>275</v>
      </c>
      <c r="P185" s="64">
        <f t="shared" si="66"/>
        <v>0</v>
      </c>
      <c r="Q185" s="1"/>
      <c r="R185" s="1"/>
      <c r="S185" s="1"/>
      <c r="T185" s="1"/>
      <c r="U185" s="1"/>
    </row>
    <row r="186" spans="1:21" ht="19.5" customHeight="1" x14ac:dyDescent="0.2">
      <c r="A186" s="208" t="s">
        <v>245</v>
      </c>
      <c r="B186" s="293" t="s">
        <v>17</v>
      </c>
      <c r="C186" s="293"/>
      <c r="D186" s="170"/>
      <c r="E186" s="239">
        <f t="shared" si="62"/>
        <v>43326.95</v>
      </c>
      <c r="F186" s="239"/>
      <c r="G186" s="239"/>
      <c r="H186" s="239">
        <v>43326.95</v>
      </c>
      <c r="I186" s="239"/>
      <c r="J186" s="239">
        <f t="shared" si="67"/>
        <v>0</v>
      </c>
      <c r="K186" s="239"/>
      <c r="L186" s="239"/>
      <c r="M186" s="239"/>
      <c r="N186" s="239"/>
      <c r="O186" s="26" t="s">
        <v>53</v>
      </c>
      <c r="P186" s="64">
        <f t="shared" si="66"/>
        <v>43326.95</v>
      </c>
      <c r="Q186" s="1"/>
      <c r="R186" s="1"/>
      <c r="S186" s="1"/>
      <c r="T186" s="1"/>
      <c r="U186" s="1"/>
    </row>
    <row r="187" spans="1:21" ht="46.5" customHeight="1" x14ac:dyDescent="0.2">
      <c r="A187" s="208" t="s">
        <v>241</v>
      </c>
      <c r="B187" s="293" t="s">
        <v>98</v>
      </c>
      <c r="C187" s="293"/>
      <c r="D187" s="170"/>
      <c r="E187" s="239">
        <f t="shared" si="62"/>
        <v>600000</v>
      </c>
      <c r="F187" s="239"/>
      <c r="G187" s="239"/>
      <c r="H187" s="239">
        <v>600000</v>
      </c>
      <c r="I187" s="239"/>
      <c r="J187" s="239">
        <f>M187</f>
        <v>300000</v>
      </c>
      <c r="K187" s="239"/>
      <c r="L187" s="239"/>
      <c r="M187" s="239">
        <v>300000</v>
      </c>
      <c r="N187" s="239"/>
      <c r="O187" s="27" t="s">
        <v>296</v>
      </c>
      <c r="P187" s="64">
        <f t="shared" si="66"/>
        <v>300000</v>
      </c>
      <c r="Q187" s="1"/>
      <c r="R187" s="1"/>
      <c r="S187" s="1"/>
      <c r="T187" s="1"/>
      <c r="U187" s="1"/>
    </row>
    <row r="188" spans="1:21" ht="21.75" hidden="1" customHeight="1" x14ac:dyDescent="0.2">
      <c r="A188" s="81"/>
      <c r="B188" s="340" t="s">
        <v>75</v>
      </c>
      <c r="C188" s="341"/>
      <c r="D188" s="170"/>
      <c r="E188" s="239">
        <f t="shared" si="62"/>
        <v>0</v>
      </c>
      <c r="F188" s="239"/>
      <c r="G188" s="239"/>
      <c r="H188" s="239">
        <v>0</v>
      </c>
      <c r="I188" s="239"/>
      <c r="J188" s="239">
        <f>M188</f>
        <v>0</v>
      </c>
      <c r="K188" s="239"/>
      <c r="L188" s="239"/>
      <c r="M188" s="239"/>
      <c r="N188" s="239"/>
      <c r="O188" s="26" t="s">
        <v>124</v>
      </c>
      <c r="P188" s="64">
        <f t="shared" si="66"/>
        <v>0</v>
      </c>
      <c r="Q188" s="1"/>
      <c r="R188" s="1"/>
      <c r="S188" s="1"/>
      <c r="T188" s="1"/>
      <c r="U188" s="1"/>
    </row>
    <row r="189" spans="1:21" ht="27" hidden="1" customHeight="1" x14ac:dyDescent="0.2">
      <c r="A189" s="62"/>
      <c r="B189" s="316" t="s">
        <v>118</v>
      </c>
      <c r="C189" s="316"/>
      <c r="D189" s="170"/>
      <c r="E189" s="239">
        <f t="shared" si="62"/>
        <v>0</v>
      </c>
      <c r="F189" s="239"/>
      <c r="G189" s="239"/>
      <c r="H189" s="239">
        <v>0</v>
      </c>
      <c r="I189" s="239"/>
      <c r="J189" s="239">
        <f>M189</f>
        <v>0</v>
      </c>
      <c r="K189" s="239"/>
      <c r="L189" s="239"/>
      <c r="M189" s="239"/>
      <c r="N189" s="239"/>
      <c r="O189" s="26" t="s">
        <v>120</v>
      </c>
      <c r="P189" s="64">
        <f t="shared" si="66"/>
        <v>0</v>
      </c>
      <c r="Q189" s="1"/>
      <c r="R189" s="1"/>
      <c r="S189" s="1"/>
      <c r="T189" s="1"/>
      <c r="U189" s="1"/>
    </row>
    <row r="190" spans="1:21" ht="21.75" customHeight="1" x14ac:dyDescent="0.2">
      <c r="A190" s="208" t="s">
        <v>241</v>
      </c>
      <c r="B190" s="293" t="s">
        <v>121</v>
      </c>
      <c r="C190" s="293"/>
      <c r="D190" s="170"/>
      <c r="E190" s="239">
        <f t="shared" si="62"/>
        <v>50000</v>
      </c>
      <c r="F190" s="239"/>
      <c r="G190" s="239"/>
      <c r="H190" s="239">
        <v>50000</v>
      </c>
      <c r="I190" s="239"/>
      <c r="J190" s="239">
        <f>M190</f>
        <v>0</v>
      </c>
      <c r="K190" s="239"/>
      <c r="L190" s="239"/>
      <c r="M190" s="239"/>
      <c r="N190" s="239"/>
      <c r="O190" s="160" t="s">
        <v>298</v>
      </c>
      <c r="P190" s="64">
        <f t="shared" si="66"/>
        <v>50000</v>
      </c>
      <c r="Q190" s="1"/>
      <c r="R190" s="1"/>
      <c r="S190" s="1"/>
      <c r="T190" s="1"/>
      <c r="U190" s="1"/>
    </row>
    <row r="191" spans="1:21" ht="22.5" customHeight="1" x14ac:dyDescent="0.2">
      <c r="A191" s="208" t="s">
        <v>239</v>
      </c>
      <c r="B191" s="347" t="s">
        <v>191</v>
      </c>
      <c r="C191" s="348"/>
      <c r="D191" s="185"/>
      <c r="E191" s="239">
        <f t="shared" si="62"/>
        <v>3437333.34</v>
      </c>
      <c r="F191" s="239"/>
      <c r="G191" s="239"/>
      <c r="H191" s="239">
        <v>3437333.34</v>
      </c>
      <c r="I191" s="239"/>
      <c r="J191" s="239">
        <f t="shared" ref="J191:J195" si="68">K191+L191+M191</f>
        <v>531300</v>
      </c>
      <c r="K191" s="239"/>
      <c r="L191" s="239"/>
      <c r="M191" s="239">
        <v>531300</v>
      </c>
      <c r="N191" s="239"/>
      <c r="O191" s="27" t="s">
        <v>355</v>
      </c>
      <c r="P191" s="64">
        <f t="shared" si="66"/>
        <v>2906033.34</v>
      </c>
      <c r="Q191" s="1"/>
      <c r="R191" s="1"/>
      <c r="S191" s="1"/>
      <c r="T191" s="1"/>
      <c r="U191" s="1"/>
    </row>
    <row r="192" spans="1:21" s="119" customFormat="1" ht="34.5" hidden="1" customHeight="1" x14ac:dyDescent="0.2">
      <c r="A192" s="116"/>
      <c r="B192" s="340" t="s">
        <v>121</v>
      </c>
      <c r="C192" s="341"/>
      <c r="D192" s="211"/>
      <c r="E192" s="239">
        <f t="shared" si="62"/>
        <v>0</v>
      </c>
      <c r="F192" s="239"/>
      <c r="G192" s="239"/>
      <c r="H192" s="239">
        <v>0</v>
      </c>
      <c r="I192" s="239"/>
      <c r="J192" s="239">
        <f t="shared" si="68"/>
        <v>0</v>
      </c>
      <c r="K192" s="239"/>
      <c r="L192" s="239"/>
      <c r="M192" s="239"/>
      <c r="N192" s="239"/>
      <c r="O192" s="120" t="s">
        <v>125</v>
      </c>
      <c r="P192" s="117">
        <f t="shared" si="66"/>
        <v>0</v>
      </c>
      <c r="Q192" s="118"/>
      <c r="R192" s="118"/>
      <c r="S192" s="118"/>
      <c r="T192" s="118"/>
      <c r="U192" s="118"/>
    </row>
    <row r="193" spans="1:21" ht="34.5" customHeight="1" x14ac:dyDescent="0.2">
      <c r="A193" s="208" t="s">
        <v>244</v>
      </c>
      <c r="B193" s="293" t="s">
        <v>100</v>
      </c>
      <c r="C193" s="293"/>
      <c r="D193" s="185"/>
      <c r="E193" s="239">
        <f t="shared" si="62"/>
        <v>62666.66</v>
      </c>
      <c r="F193" s="239"/>
      <c r="G193" s="239"/>
      <c r="H193" s="239">
        <v>62666.66</v>
      </c>
      <c r="I193" s="239"/>
      <c r="J193" s="239">
        <f t="shared" si="68"/>
        <v>0</v>
      </c>
      <c r="K193" s="239"/>
      <c r="L193" s="239"/>
      <c r="M193" s="239"/>
      <c r="N193" s="239"/>
      <c r="O193" s="160" t="s">
        <v>161</v>
      </c>
      <c r="P193" s="64">
        <f t="shared" si="66"/>
        <v>62666.66</v>
      </c>
      <c r="Q193" s="1"/>
      <c r="R193" s="1"/>
      <c r="S193" s="1"/>
      <c r="T193" s="1"/>
      <c r="U193" s="1"/>
    </row>
    <row r="194" spans="1:21" ht="36.75" hidden="1" customHeight="1" x14ac:dyDescent="0.2">
      <c r="A194" s="62"/>
      <c r="B194" s="293" t="s">
        <v>101</v>
      </c>
      <c r="C194" s="293"/>
      <c r="D194" s="185"/>
      <c r="E194" s="239">
        <f t="shared" si="62"/>
        <v>0</v>
      </c>
      <c r="F194" s="239"/>
      <c r="G194" s="239"/>
      <c r="H194" s="239">
        <v>0</v>
      </c>
      <c r="I194" s="239"/>
      <c r="J194" s="239">
        <f t="shared" si="68"/>
        <v>0</v>
      </c>
      <c r="K194" s="239"/>
      <c r="L194" s="239"/>
      <c r="M194" s="239"/>
      <c r="N194" s="239"/>
      <c r="O194" s="26"/>
      <c r="P194" s="64">
        <f t="shared" si="66"/>
        <v>0</v>
      </c>
      <c r="Q194" s="1"/>
      <c r="R194" s="1"/>
      <c r="S194" s="1"/>
      <c r="T194" s="1"/>
      <c r="U194" s="1"/>
    </row>
    <row r="195" spans="1:21" ht="32.25" customHeight="1" x14ac:dyDescent="0.2">
      <c r="A195" s="208" t="s">
        <v>239</v>
      </c>
      <c r="B195" s="293" t="s">
        <v>75</v>
      </c>
      <c r="C195" s="293"/>
      <c r="D195" s="185"/>
      <c r="E195" s="239">
        <f>G195+H195</f>
        <v>0</v>
      </c>
      <c r="F195" s="239"/>
      <c r="G195" s="239"/>
      <c r="H195" s="239">
        <v>0</v>
      </c>
      <c r="I195" s="239"/>
      <c r="J195" s="239">
        <f t="shared" si="68"/>
        <v>0</v>
      </c>
      <c r="K195" s="239"/>
      <c r="L195" s="239"/>
      <c r="M195" s="239"/>
      <c r="N195" s="239"/>
      <c r="O195" s="160" t="s">
        <v>161</v>
      </c>
      <c r="P195" s="64">
        <f t="shared" si="66"/>
        <v>0</v>
      </c>
      <c r="Q195" s="1"/>
      <c r="R195" s="1"/>
      <c r="S195" s="1"/>
      <c r="T195" s="1"/>
      <c r="U195" s="1"/>
    </row>
    <row r="196" spans="1:21" ht="24" customHeight="1" x14ac:dyDescent="0.2">
      <c r="A196" s="208" t="s">
        <v>240</v>
      </c>
      <c r="B196" s="293" t="s">
        <v>102</v>
      </c>
      <c r="C196" s="293"/>
      <c r="D196" s="185"/>
      <c r="E196" s="239">
        <f t="shared" si="62"/>
        <v>366447</v>
      </c>
      <c r="F196" s="239"/>
      <c r="G196" s="239"/>
      <c r="H196" s="239">
        <v>366447</v>
      </c>
      <c r="I196" s="239"/>
      <c r="J196" s="239">
        <f>M196+L196</f>
        <v>263144</v>
      </c>
      <c r="K196" s="239"/>
      <c r="L196" s="239"/>
      <c r="M196" s="239">
        <f>183144+80000</f>
        <v>263144</v>
      </c>
      <c r="N196" s="239"/>
      <c r="O196" s="27" t="s">
        <v>356</v>
      </c>
      <c r="P196" s="64">
        <f t="shared" si="66"/>
        <v>103303</v>
      </c>
      <c r="Q196" s="1"/>
      <c r="R196" s="1"/>
      <c r="S196" s="1"/>
      <c r="T196" s="1"/>
      <c r="U196" s="1"/>
    </row>
    <row r="197" spans="1:21" ht="24" customHeight="1" x14ac:dyDescent="0.2">
      <c r="A197" s="208" t="s">
        <v>239</v>
      </c>
      <c r="B197" s="293" t="s">
        <v>171</v>
      </c>
      <c r="C197" s="293"/>
      <c r="D197" s="185"/>
      <c r="E197" s="239">
        <f>G197+H197</f>
        <v>0</v>
      </c>
      <c r="F197" s="239"/>
      <c r="G197" s="239"/>
      <c r="H197" s="239">
        <v>0</v>
      </c>
      <c r="I197" s="239"/>
      <c r="J197" s="239">
        <f t="shared" ref="J197" si="69">K197+L197+M197</f>
        <v>0</v>
      </c>
      <c r="K197" s="239"/>
      <c r="L197" s="239"/>
      <c r="M197" s="239"/>
      <c r="N197" s="239"/>
      <c r="O197" s="160" t="s">
        <v>161</v>
      </c>
      <c r="P197" s="64">
        <f t="shared" si="66"/>
        <v>0</v>
      </c>
      <c r="Q197" s="1"/>
      <c r="R197" s="1"/>
      <c r="S197" s="1"/>
      <c r="T197" s="1"/>
      <c r="U197" s="1"/>
    </row>
    <row r="198" spans="1:21" ht="24" customHeight="1" x14ac:dyDescent="0.2">
      <c r="A198" s="208" t="s">
        <v>240</v>
      </c>
      <c r="B198" s="293" t="s">
        <v>142</v>
      </c>
      <c r="C198" s="293"/>
      <c r="D198" s="185"/>
      <c r="E198" s="239">
        <f t="shared" ref="E198" si="70">G198+H198</f>
        <v>349070.59</v>
      </c>
      <c r="F198" s="239"/>
      <c r="G198" s="239"/>
      <c r="H198" s="239">
        <v>349070.59</v>
      </c>
      <c r="I198" s="239"/>
      <c r="J198" s="239">
        <f>M198+L198</f>
        <v>0</v>
      </c>
      <c r="K198" s="239"/>
      <c r="L198" s="239"/>
      <c r="M198" s="239"/>
      <c r="N198" s="239"/>
      <c r="O198" s="160" t="s">
        <v>161</v>
      </c>
      <c r="P198" s="64">
        <f t="shared" si="66"/>
        <v>349070.59</v>
      </c>
      <c r="Q198" s="1"/>
      <c r="R198" s="287">
        <f>SUM(H178:H200)</f>
        <v>8272669.25</v>
      </c>
      <c r="S198" s="1"/>
      <c r="T198" s="1"/>
      <c r="U198" s="1"/>
    </row>
    <row r="199" spans="1:21" ht="39.75" customHeight="1" x14ac:dyDescent="0.2">
      <c r="A199" s="135"/>
      <c r="B199" s="293" t="s">
        <v>284</v>
      </c>
      <c r="C199" s="293"/>
      <c r="D199" s="19"/>
      <c r="E199" s="239">
        <f t="shared" ref="E199" si="71">G199+H199</f>
        <v>43824.71</v>
      </c>
      <c r="F199" s="239"/>
      <c r="G199" s="239"/>
      <c r="H199" s="239">
        <v>43824.71</v>
      </c>
      <c r="I199" s="239"/>
      <c r="J199" s="239">
        <f>M199+L199</f>
        <v>0</v>
      </c>
      <c r="K199" s="239"/>
      <c r="L199" s="239"/>
      <c r="M199" s="239"/>
      <c r="N199" s="239"/>
      <c r="O199" s="160" t="s">
        <v>161</v>
      </c>
      <c r="P199" s="64">
        <f t="shared" si="66"/>
        <v>43824.71</v>
      </c>
      <c r="Q199" s="1"/>
      <c r="R199" s="1"/>
      <c r="S199" s="1"/>
      <c r="T199" s="1"/>
      <c r="U199" s="1"/>
    </row>
    <row r="200" spans="1:21" ht="39.75" customHeight="1" x14ac:dyDescent="0.2">
      <c r="A200" s="144"/>
      <c r="B200" s="293" t="s">
        <v>321</v>
      </c>
      <c r="C200" s="293"/>
      <c r="D200" s="19"/>
      <c r="E200" s="239">
        <f t="shared" ref="E200" si="72">G200+H200</f>
        <v>150000</v>
      </c>
      <c r="F200" s="239"/>
      <c r="G200" s="239"/>
      <c r="H200" s="239">
        <v>150000</v>
      </c>
      <c r="I200" s="239"/>
      <c r="J200" s="239">
        <f>M200+L200</f>
        <v>0</v>
      </c>
      <c r="K200" s="239"/>
      <c r="L200" s="239"/>
      <c r="M200" s="239"/>
      <c r="N200" s="239"/>
      <c r="O200" s="160" t="s">
        <v>259</v>
      </c>
      <c r="P200" s="64">
        <f t="shared" si="66"/>
        <v>150000</v>
      </c>
      <c r="Q200" s="1"/>
      <c r="R200" s="1"/>
      <c r="S200" s="1"/>
      <c r="T200" s="1"/>
      <c r="U200" s="1"/>
    </row>
    <row r="201" spans="1:21" ht="41.25" customHeight="1" x14ac:dyDescent="0.2">
      <c r="A201" s="381" t="s">
        <v>365</v>
      </c>
      <c r="B201" s="382"/>
      <c r="C201" s="383"/>
      <c r="D201" s="96"/>
      <c r="E201" s="277">
        <f>E203+E204+E206+E209+E217+E222+E228+E234+E241+E207+E237</f>
        <v>63299288.669999994</v>
      </c>
      <c r="F201" s="277">
        <f t="shared" ref="F201:N201" si="73">F203+F204+F206+F209+F217+F222+F228+F234+F241+F207+F237</f>
        <v>0</v>
      </c>
      <c r="G201" s="277">
        <f t="shared" si="73"/>
        <v>11874777</v>
      </c>
      <c r="H201" s="277">
        <f t="shared" si="73"/>
        <v>51424511.669999994</v>
      </c>
      <c r="I201" s="277">
        <f t="shared" si="73"/>
        <v>0</v>
      </c>
      <c r="J201" s="277">
        <f t="shared" si="73"/>
        <v>16536401</v>
      </c>
      <c r="K201" s="277">
        <f t="shared" si="73"/>
        <v>0</v>
      </c>
      <c r="L201" s="277">
        <f t="shared" si="73"/>
        <v>2929173</v>
      </c>
      <c r="M201" s="277">
        <f t="shared" si="73"/>
        <v>13607228</v>
      </c>
      <c r="N201" s="277">
        <f t="shared" si="73"/>
        <v>0</v>
      </c>
      <c r="O201" s="277"/>
      <c r="P201" s="212">
        <f t="shared" si="66"/>
        <v>46762887.669999994</v>
      </c>
      <c r="Q201" s="1"/>
      <c r="R201" s="1"/>
      <c r="S201" s="1"/>
      <c r="T201" s="1"/>
      <c r="U201" s="1"/>
    </row>
    <row r="202" spans="1:21" ht="16.5" hidden="1" customHeight="1" x14ac:dyDescent="0.2">
      <c r="A202" s="121"/>
      <c r="B202" s="370" t="s">
        <v>154</v>
      </c>
      <c r="C202" s="371"/>
      <c r="D202" s="371"/>
      <c r="E202" s="371"/>
      <c r="F202" s="371"/>
      <c r="G202" s="371"/>
      <c r="H202" s="371"/>
      <c r="I202" s="371"/>
      <c r="J202" s="371"/>
      <c r="K202" s="371"/>
      <c r="L202" s="371"/>
      <c r="M202" s="371"/>
      <c r="N202" s="371"/>
      <c r="O202" s="372"/>
      <c r="P202" s="64"/>
      <c r="Q202" s="1"/>
      <c r="R202" s="1"/>
      <c r="S202" s="1"/>
      <c r="T202" s="1"/>
      <c r="U202" s="1"/>
    </row>
    <row r="203" spans="1:21" ht="35.25" hidden="1" customHeight="1" x14ac:dyDescent="0.2">
      <c r="A203" s="121" t="s">
        <v>246</v>
      </c>
      <c r="B203" s="309" t="s">
        <v>103</v>
      </c>
      <c r="C203" s="309"/>
      <c r="D203" s="19"/>
      <c r="E203" s="157">
        <f>F203+G203+H203</f>
        <v>0</v>
      </c>
      <c r="F203" s="156"/>
      <c r="G203" s="156"/>
      <c r="H203" s="161"/>
      <c r="I203" s="156"/>
      <c r="J203" s="213">
        <f>K203+L203+M203</f>
        <v>0</v>
      </c>
      <c r="K203" s="156"/>
      <c r="L203" s="156"/>
      <c r="M203" s="161"/>
      <c r="N203" s="156"/>
      <c r="O203" s="133" t="s">
        <v>176</v>
      </c>
      <c r="P203" s="64">
        <f>E203-J203</f>
        <v>0</v>
      </c>
      <c r="Q203" s="1"/>
      <c r="R203" s="1"/>
      <c r="S203" s="1"/>
      <c r="T203" s="1"/>
      <c r="U203" s="1"/>
    </row>
    <row r="204" spans="1:21" ht="45.75" hidden="1" customHeight="1" x14ac:dyDescent="0.2">
      <c r="A204" s="148" t="s">
        <v>247</v>
      </c>
      <c r="B204" s="309" t="s">
        <v>103</v>
      </c>
      <c r="C204" s="309"/>
      <c r="D204" s="19"/>
      <c r="E204" s="157">
        <f>F204+G204+H204</f>
        <v>0</v>
      </c>
      <c r="F204" s="156"/>
      <c r="G204" s="156"/>
      <c r="H204" s="161"/>
      <c r="I204" s="156"/>
      <c r="J204" s="213">
        <f>K204+L204+M204</f>
        <v>0</v>
      </c>
      <c r="K204" s="156"/>
      <c r="L204" s="156"/>
      <c r="M204" s="189"/>
      <c r="N204" s="156"/>
      <c r="O204" s="229" t="s">
        <v>176</v>
      </c>
      <c r="P204" s="64">
        <f>E204-J204</f>
        <v>0</v>
      </c>
      <c r="Q204" s="1"/>
      <c r="R204" s="1"/>
      <c r="S204" s="1"/>
      <c r="T204" s="1"/>
      <c r="U204" s="1"/>
    </row>
    <row r="205" spans="1:21" ht="14.25" hidden="1" customHeight="1" x14ac:dyDescent="0.2">
      <c r="A205" s="121"/>
      <c r="B205" s="370" t="s">
        <v>164</v>
      </c>
      <c r="C205" s="371"/>
      <c r="D205" s="371"/>
      <c r="E205" s="371"/>
      <c r="F205" s="371"/>
      <c r="G205" s="371"/>
      <c r="H205" s="371"/>
      <c r="I205" s="371"/>
      <c r="J205" s="371"/>
      <c r="K205" s="371"/>
      <c r="L205" s="371"/>
      <c r="M205" s="371"/>
      <c r="N205" s="371"/>
      <c r="O205" s="372"/>
      <c r="P205" s="138"/>
      <c r="Q205" s="1"/>
      <c r="R205" s="1"/>
      <c r="S205" s="1"/>
      <c r="T205" s="1"/>
      <c r="U205" s="1"/>
    </row>
    <row r="206" spans="1:21" ht="34.5" hidden="1" customHeight="1" x14ac:dyDescent="0.2">
      <c r="A206" s="121" t="s">
        <v>248</v>
      </c>
      <c r="B206" s="309" t="s">
        <v>119</v>
      </c>
      <c r="C206" s="309"/>
      <c r="D206" s="19"/>
      <c r="E206" s="157">
        <f>F206+G206+H206</f>
        <v>0</v>
      </c>
      <c r="F206" s="156"/>
      <c r="G206" s="156"/>
      <c r="H206" s="161"/>
      <c r="I206" s="156"/>
      <c r="J206" s="213">
        <f t="shared" ref="J206" si="74">K206+L206+M206</f>
        <v>0</v>
      </c>
      <c r="K206" s="156"/>
      <c r="L206" s="214"/>
      <c r="M206" s="189"/>
      <c r="N206" s="156"/>
      <c r="O206" s="217" t="s">
        <v>268</v>
      </c>
      <c r="P206" s="64">
        <f>E206-J206</f>
        <v>0</v>
      </c>
      <c r="Q206" s="1"/>
      <c r="R206" s="1"/>
      <c r="S206" s="1"/>
      <c r="T206" s="1"/>
      <c r="U206" s="1"/>
    </row>
    <row r="207" spans="1:21" ht="30.75" hidden="1" customHeight="1" x14ac:dyDescent="0.2">
      <c r="A207" s="148" t="s">
        <v>249</v>
      </c>
      <c r="B207" s="309" t="s">
        <v>192</v>
      </c>
      <c r="C207" s="309"/>
      <c r="D207" s="19"/>
      <c r="E207" s="157">
        <f>F207+G207+H207</f>
        <v>0</v>
      </c>
      <c r="F207" s="156"/>
      <c r="G207" s="156"/>
      <c r="H207" s="161"/>
      <c r="I207" s="156"/>
      <c r="J207" s="213">
        <f t="shared" ref="J207" si="75">K207+L207+M207</f>
        <v>0</v>
      </c>
      <c r="K207" s="156"/>
      <c r="L207" s="214"/>
      <c r="M207" s="189"/>
      <c r="N207" s="156"/>
      <c r="O207" s="230" t="s">
        <v>269</v>
      </c>
      <c r="P207" s="64">
        <f>E207-J207</f>
        <v>0</v>
      </c>
      <c r="Q207" s="1"/>
      <c r="R207" s="1"/>
      <c r="S207" s="1"/>
      <c r="T207" s="1"/>
      <c r="U207" s="1"/>
    </row>
    <row r="208" spans="1:21" ht="18.75" hidden="1" customHeight="1" x14ac:dyDescent="0.2">
      <c r="A208" s="121"/>
      <c r="B208" s="370" t="s">
        <v>155</v>
      </c>
      <c r="C208" s="371"/>
      <c r="D208" s="371"/>
      <c r="E208" s="371"/>
      <c r="F208" s="371"/>
      <c r="G208" s="371"/>
      <c r="H208" s="371"/>
      <c r="I208" s="371"/>
      <c r="J208" s="371"/>
      <c r="K208" s="371"/>
      <c r="L208" s="371"/>
      <c r="M208" s="371"/>
      <c r="N208" s="371"/>
      <c r="O208" s="372"/>
      <c r="P208" s="138"/>
      <c r="Q208" s="1"/>
      <c r="R208" s="1"/>
      <c r="S208" s="1"/>
      <c r="T208" s="1"/>
      <c r="U208" s="1"/>
    </row>
    <row r="209" spans="1:21" ht="40.5" hidden="1" customHeight="1" x14ac:dyDescent="0.2">
      <c r="A209" s="121"/>
      <c r="B209" s="293" t="s">
        <v>156</v>
      </c>
      <c r="C209" s="293"/>
      <c r="D209" s="121"/>
      <c r="E209" s="77">
        <f>G209+H209</f>
        <v>0</v>
      </c>
      <c r="F209" s="69"/>
      <c r="G209" s="77">
        <v>0</v>
      </c>
      <c r="H209" s="74">
        <v>0</v>
      </c>
      <c r="I209" s="69"/>
      <c r="J209" s="77">
        <f t="shared" ref="J209" si="76">K209+L209+M209</f>
        <v>0</v>
      </c>
      <c r="K209" s="69"/>
      <c r="L209" s="69"/>
      <c r="M209" s="77">
        <v>0</v>
      </c>
      <c r="N209" s="69"/>
      <c r="O209" s="102" t="s">
        <v>79</v>
      </c>
      <c r="P209" s="64">
        <f>E209-J209</f>
        <v>0</v>
      </c>
      <c r="Q209" s="1"/>
      <c r="R209" s="1"/>
      <c r="S209" s="1"/>
      <c r="T209" s="1"/>
      <c r="U209" s="1"/>
    </row>
    <row r="210" spans="1:21" ht="14.25" hidden="1" customHeight="1" x14ac:dyDescent="0.2">
      <c r="A210" s="121"/>
      <c r="B210" s="376" t="s">
        <v>157</v>
      </c>
      <c r="C210" s="377"/>
      <c r="D210" s="377"/>
      <c r="E210" s="377"/>
      <c r="F210" s="377"/>
      <c r="G210" s="377"/>
      <c r="H210" s="377"/>
      <c r="I210" s="377"/>
      <c r="J210" s="377"/>
      <c r="K210" s="377"/>
      <c r="L210" s="377"/>
      <c r="M210" s="377"/>
      <c r="N210" s="377"/>
      <c r="O210" s="378"/>
      <c r="P210" s="138"/>
      <c r="Q210" s="1"/>
      <c r="R210" s="1"/>
      <c r="S210" s="1"/>
      <c r="T210" s="1"/>
      <c r="U210" s="1"/>
    </row>
    <row r="211" spans="1:21" ht="39.75" hidden="1" customHeight="1" x14ac:dyDescent="0.2">
      <c r="A211" s="148" t="s">
        <v>250</v>
      </c>
      <c r="B211" s="359" t="s">
        <v>83</v>
      </c>
      <c r="C211" s="360"/>
      <c r="D211" s="60"/>
      <c r="E211" s="272">
        <f t="shared" ref="E211:E216" si="77">H211</f>
        <v>0</v>
      </c>
      <c r="F211" s="273"/>
      <c r="G211" s="273"/>
      <c r="H211" s="274"/>
      <c r="I211" s="273"/>
      <c r="J211" s="272">
        <f t="shared" ref="J211:J219" si="78">K211+L211+M211</f>
        <v>0</v>
      </c>
      <c r="K211" s="273"/>
      <c r="L211" s="273"/>
      <c r="M211" s="274"/>
      <c r="N211" s="273"/>
      <c r="O211" s="222" t="s">
        <v>261</v>
      </c>
      <c r="P211" s="180">
        <f>E211-J211</f>
        <v>0</v>
      </c>
      <c r="Q211" s="1"/>
      <c r="R211" s="1"/>
      <c r="S211" s="1"/>
      <c r="T211" s="1"/>
      <c r="U211" s="1"/>
    </row>
    <row r="212" spans="1:21" ht="18" hidden="1" customHeight="1" x14ac:dyDescent="0.2">
      <c r="A212" s="148" t="s">
        <v>250</v>
      </c>
      <c r="B212" s="379"/>
      <c r="C212" s="380"/>
      <c r="D212" s="143"/>
      <c r="E212" s="272">
        <f t="shared" si="77"/>
        <v>0</v>
      </c>
      <c r="F212" s="273"/>
      <c r="G212" s="273"/>
      <c r="H212" s="274"/>
      <c r="I212" s="273"/>
      <c r="J212" s="272">
        <f t="shared" si="78"/>
        <v>0</v>
      </c>
      <c r="K212" s="273"/>
      <c r="L212" s="273"/>
      <c r="M212" s="274"/>
      <c r="N212" s="273"/>
      <c r="O212" s="222" t="s">
        <v>261</v>
      </c>
      <c r="P212" s="180"/>
      <c r="Q212" s="1"/>
      <c r="R212" s="1"/>
      <c r="S212" s="1"/>
      <c r="T212" s="1"/>
      <c r="U212" s="1"/>
    </row>
    <row r="213" spans="1:21" ht="45" hidden="1" customHeight="1" x14ac:dyDescent="0.2">
      <c r="A213" s="148" t="s">
        <v>251</v>
      </c>
      <c r="B213" s="326" t="s">
        <v>62</v>
      </c>
      <c r="C213" s="326"/>
      <c r="D213" s="46"/>
      <c r="E213" s="272">
        <f t="shared" si="77"/>
        <v>0</v>
      </c>
      <c r="F213" s="272"/>
      <c r="G213" s="272"/>
      <c r="H213" s="274">
        <v>0</v>
      </c>
      <c r="I213" s="273"/>
      <c r="J213" s="272">
        <f t="shared" si="78"/>
        <v>0</v>
      </c>
      <c r="K213" s="273"/>
      <c r="L213" s="273"/>
      <c r="M213" s="272"/>
      <c r="N213" s="273"/>
      <c r="O213" s="223" t="s">
        <v>162</v>
      </c>
      <c r="P213" s="180">
        <f>E213-J213</f>
        <v>0</v>
      </c>
      <c r="Q213" s="1"/>
      <c r="R213" s="1"/>
      <c r="S213" s="1"/>
      <c r="T213" s="1"/>
      <c r="U213" s="1"/>
    </row>
    <row r="214" spans="1:21" ht="35.25" hidden="1" customHeight="1" x14ac:dyDescent="0.2">
      <c r="A214" s="148" t="s">
        <v>252</v>
      </c>
      <c r="B214" s="326" t="s">
        <v>76</v>
      </c>
      <c r="C214" s="326"/>
      <c r="D214" s="46"/>
      <c r="E214" s="272">
        <f t="shared" si="77"/>
        <v>0</v>
      </c>
      <c r="F214" s="272"/>
      <c r="G214" s="272"/>
      <c r="H214" s="274"/>
      <c r="I214" s="273"/>
      <c r="J214" s="272">
        <f t="shared" si="78"/>
        <v>0</v>
      </c>
      <c r="K214" s="273"/>
      <c r="L214" s="273"/>
      <c r="M214" s="272"/>
      <c r="N214" s="273"/>
      <c r="O214" s="224" t="s">
        <v>267</v>
      </c>
      <c r="P214" s="180">
        <f>E214-J214</f>
        <v>0</v>
      </c>
      <c r="Q214" s="1"/>
      <c r="R214" s="1"/>
      <c r="S214" s="1"/>
      <c r="T214" s="1"/>
      <c r="U214" s="1"/>
    </row>
    <row r="215" spans="1:21" ht="35.25" hidden="1" customHeight="1" x14ac:dyDescent="0.2">
      <c r="A215" s="235" t="s">
        <v>251</v>
      </c>
      <c r="B215" s="326" t="s">
        <v>94</v>
      </c>
      <c r="C215" s="326"/>
      <c r="D215" s="46"/>
      <c r="E215" s="272">
        <f t="shared" si="77"/>
        <v>0</v>
      </c>
      <c r="F215" s="272"/>
      <c r="G215" s="272"/>
      <c r="H215" s="274">
        <v>0</v>
      </c>
      <c r="I215" s="273"/>
      <c r="J215" s="272">
        <f t="shared" ref="J215:J216" si="79">K215+L215+M215</f>
        <v>0</v>
      </c>
      <c r="K215" s="273"/>
      <c r="L215" s="273"/>
      <c r="M215" s="272"/>
      <c r="N215" s="273"/>
      <c r="O215" s="278" t="s">
        <v>116</v>
      </c>
      <c r="P215" s="180">
        <f>E215-J215</f>
        <v>0</v>
      </c>
      <c r="Q215" s="1"/>
      <c r="R215" s="1"/>
      <c r="S215" s="1"/>
      <c r="T215" s="1"/>
      <c r="U215" s="1"/>
    </row>
    <row r="216" spans="1:21" ht="47.25" hidden="1" customHeight="1" x14ac:dyDescent="0.2">
      <c r="A216" s="235" t="s">
        <v>252</v>
      </c>
      <c r="B216" s="326" t="s">
        <v>289</v>
      </c>
      <c r="C216" s="326"/>
      <c r="D216" s="46"/>
      <c r="E216" s="272">
        <f t="shared" si="77"/>
        <v>0</v>
      </c>
      <c r="F216" s="272"/>
      <c r="G216" s="272"/>
      <c r="H216" s="274">
        <v>0</v>
      </c>
      <c r="I216" s="273"/>
      <c r="J216" s="272">
        <f t="shared" si="79"/>
        <v>0</v>
      </c>
      <c r="K216" s="273"/>
      <c r="L216" s="273"/>
      <c r="M216" s="272"/>
      <c r="N216" s="273"/>
      <c r="O216" s="224" t="s">
        <v>299</v>
      </c>
      <c r="P216" s="180">
        <f>E216-J216</f>
        <v>0</v>
      </c>
      <c r="Q216" s="1"/>
      <c r="R216" s="1"/>
      <c r="S216" s="1"/>
      <c r="T216" s="1"/>
      <c r="U216" s="1"/>
    </row>
    <row r="217" spans="1:21" ht="19.5" hidden="1" customHeight="1" x14ac:dyDescent="0.2">
      <c r="A217" s="32"/>
      <c r="B217" s="296" t="s">
        <v>28</v>
      </c>
      <c r="C217" s="296"/>
      <c r="D217" s="296"/>
      <c r="E217" s="136">
        <f>SUM(E211:E216)</f>
        <v>0</v>
      </c>
      <c r="F217" s="136">
        <f t="shared" ref="F217:N217" si="80">SUM(F211:F216)</f>
        <v>0</v>
      </c>
      <c r="G217" s="136">
        <f t="shared" si="80"/>
        <v>0</v>
      </c>
      <c r="H217" s="136">
        <f t="shared" si="80"/>
        <v>0</v>
      </c>
      <c r="I217" s="136">
        <f t="shared" si="80"/>
        <v>0</v>
      </c>
      <c r="J217" s="136">
        <f t="shared" si="80"/>
        <v>0</v>
      </c>
      <c r="K217" s="136">
        <f t="shared" si="80"/>
        <v>0</v>
      </c>
      <c r="L217" s="136">
        <f t="shared" si="80"/>
        <v>0</v>
      </c>
      <c r="M217" s="136">
        <f t="shared" si="80"/>
        <v>0</v>
      </c>
      <c r="N217" s="136">
        <f t="shared" si="80"/>
        <v>0</v>
      </c>
      <c r="O217" s="97"/>
      <c r="P217" s="131">
        <f>E217-J217</f>
        <v>0</v>
      </c>
      <c r="Q217" s="1"/>
      <c r="R217" s="1"/>
      <c r="S217" s="1"/>
      <c r="T217" s="1"/>
      <c r="U217" s="1"/>
    </row>
    <row r="218" spans="1:21" ht="19.5" customHeight="1" x14ac:dyDescent="0.2">
      <c r="A218" s="32"/>
      <c r="B218" s="294" t="s">
        <v>158</v>
      </c>
      <c r="C218" s="295"/>
      <c r="D218" s="295"/>
      <c r="E218" s="295"/>
      <c r="F218" s="295"/>
      <c r="G218" s="295"/>
      <c r="H218" s="295"/>
      <c r="I218" s="295"/>
      <c r="J218" s="295"/>
      <c r="K218" s="295"/>
      <c r="L218" s="295"/>
      <c r="M218" s="295"/>
      <c r="N218" s="295"/>
      <c r="O218" s="97"/>
      <c r="P218" s="99"/>
      <c r="Q218" s="1"/>
      <c r="R218" s="1"/>
      <c r="S218" s="1"/>
      <c r="T218" s="1"/>
      <c r="U218" s="1"/>
    </row>
    <row r="219" spans="1:21" ht="44.25" hidden="1" customHeight="1" x14ac:dyDescent="0.2">
      <c r="A219" s="62"/>
      <c r="B219" s="316" t="s">
        <v>112</v>
      </c>
      <c r="C219" s="316"/>
      <c r="D219" s="19"/>
      <c r="E219" s="77">
        <f>H219</f>
        <v>0</v>
      </c>
      <c r="F219" s="67"/>
      <c r="G219" s="67"/>
      <c r="H219" s="66"/>
      <c r="I219" s="71"/>
      <c r="J219" s="77">
        <f t="shared" si="78"/>
        <v>0</v>
      </c>
      <c r="K219" s="71"/>
      <c r="L219" s="71"/>
      <c r="M219" s="67"/>
      <c r="N219" s="71"/>
      <c r="O219" s="50"/>
      <c r="P219" s="64">
        <f>E219-J219</f>
        <v>0</v>
      </c>
      <c r="Q219" s="1"/>
      <c r="R219" s="1"/>
      <c r="S219" s="1"/>
      <c r="T219" s="1"/>
      <c r="U219" s="1"/>
    </row>
    <row r="220" spans="1:21" ht="30.75" hidden="1" customHeight="1" x14ac:dyDescent="0.2">
      <c r="A220" s="27"/>
      <c r="B220" s="293" t="s">
        <v>112</v>
      </c>
      <c r="C220" s="293"/>
      <c r="D220" s="19"/>
      <c r="E220" s="78">
        <f t="shared" ref="E220" si="81">H220</f>
        <v>0</v>
      </c>
      <c r="F220" s="73"/>
      <c r="G220" s="73"/>
      <c r="H220" s="72">
        <v>0</v>
      </c>
      <c r="I220" s="73"/>
      <c r="J220" s="77">
        <f>K220+L220+M220</f>
        <v>0</v>
      </c>
      <c r="K220" s="73"/>
      <c r="L220" s="70"/>
      <c r="M220" s="67"/>
      <c r="N220" s="73"/>
      <c r="O220" s="30"/>
      <c r="P220" s="64">
        <f>E220-J220</f>
        <v>0</v>
      </c>
      <c r="Q220" s="1"/>
      <c r="R220" s="1"/>
      <c r="S220" s="1"/>
      <c r="T220" s="1"/>
      <c r="U220" s="1"/>
    </row>
    <row r="221" spans="1:21" ht="35.25" customHeight="1" x14ac:dyDescent="0.2">
      <c r="A221" s="27"/>
      <c r="B221" s="368" t="s">
        <v>330</v>
      </c>
      <c r="C221" s="369"/>
      <c r="D221" s="19"/>
      <c r="E221" s="288">
        <f>F221+G221+H221</f>
        <v>3435000</v>
      </c>
      <c r="F221" s="289"/>
      <c r="G221" s="289"/>
      <c r="H221" s="259">
        <v>3435000</v>
      </c>
      <c r="I221" s="289"/>
      <c r="J221" s="290">
        <f>L221+M221</f>
        <v>1030500</v>
      </c>
      <c r="K221" s="289"/>
      <c r="L221" s="291"/>
      <c r="M221" s="292">
        <v>1030500</v>
      </c>
      <c r="N221" s="289"/>
      <c r="O221" s="46" t="s">
        <v>161</v>
      </c>
      <c r="P221" s="64">
        <f>E221-J221</f>
        <v>2404500</v>
      </c>
      <c r="Q221" s="1"/>
      <c r="R221" s="1"/>
      <c r="S221" s="1"/>
      <c r="T221" s="1"/>
      <c r="U221" s="1"/>
    </row>
    <row r="222" spans="1:21" ht="11.25" customHeight="1" x14ac:dyDescent="0.2">
      <c r="A222" s="296" t="s">
        <v>28</v>
      </c>
      <c r="B222" s="296"/>
      <c r="C222" s="296"/>
      <c r="D222" s="100"/>
      <c r="E222" s="97">
        <f t="shared" ref="E222:G222" si="82">SUM(E219:E221)</f>
        <v>3435000</v>
      </c>
      <c r="F222" s="97">
        <f t="shared" si="82"/>
        <v>0</v>
      </c>
      <c r="G222" s="97">
        <f t="shared" si="82"/>
        <v>0</v>
      </c>
      <c r="H222" s="97">
        <f>SUM(H219:H221)</f>
        <v>3435000</v>
      </c>
      <c r="I222" s="97">
        <f t="shared" ref="I222:N222" si="83">SUM(I219:I221)</f>
        <v>0</v>
      </c>
      <c r="J222" s="97">
        <f t="shared" si="83"/>
        <v>1030500</v>
      </c>
      <c r="K222" s="97">
        <f t="shared" si="83"/>
        <v>0</v>
      </c>
      <c r="L222" s="97">
        <f t="shared" si="83"/>
        <v>0</v>
      </c>
      <c r="M222" s="97">
        <f t="shared" si="83"/>
        <v>1030500</v>
      </c>
      <c r="N222" s="97">
        <f t="shared" si="83"/>
        <v>0</v>
      </c>
      <c r="O222" s="101"/>
      <c r="P222" s="99">
        <f>E222-J222</f>
        <v>2404500</v>
      </c>
      <c r="Q222" s="1"/>
      <c r="R222" s="1"/>
      <c r="S222" s="1"/>
      <c r="T222" s="1"/>
      <c r="U222" s="1"/>
    </row>
    <row r="223" spans="1:21" ht="14.25" customHeight="1" x14ac:dyDescent="0.2">
      <c r="A223" s="294" t="s">
        <v>159</v>
      </c>
      <c r="B223" s="295"/>
      <c r="C223" s="295"/>
      <c r="D223" s="295"/>
      <c r="E223" s="295"/>
      <c r="F223" s="295"/>
      <c r="G223" s="295"/>
      <c r="H223" s="295"/>
      <c r="I223" s="295"/>
      <c r="J223" s="295"/>
      <c r="K223" s="295"/>
      <c r="L223" s="295"/>
      <c r="M223" s="295"/>
      <c r="N223" s="295"/>
      <c r="O223" s="25"/>
      <c r="P223" s="64"/>
      <c r="Q223" s="1"/>
      <c r="R223" s="1"/>
      <c r="S223" s="1"/>
      <c r="T223" s="1"/>
      <c r="U223" s="1"/>
    </row>
    <row r="224" spans="1:21" ht="42.75" customHeight="1" x14ac:dyDescent="0.2">
      <c r="A224" s="62" t="s">
        <v>38</v>
      </c>
      <c r="B224" s="313" t="s">
        <v>42</v>
      </c>
      <c r="C224" s="313"/>
      <c r="D224" s="168"/>
      <c r="E224" s="240">
        <f>H224</f>
        <v>3050800</v>
      </c>
      <c r="F224" s="238"/>
      <c r="G224" s="238"/>
      <c r="H224" s="239">
        <v>3050800</v>
      </c>
      <c r="I224" s="238"/>
      <c r="J224" s="240">
        <f>K224+L224+M224+N224</f>
        <v>862950</v>
      </c>
      <c r="K224" s="238"/>
      <c r="L224" s="238"/>
      <c r="M224" s="238">
        <v>862950</v>
      </c>
      <c r="N224" s="238"/>
      <c r="O224" s="222" t="s">
        <v>261</v>
      </c>
      <c r="P224" s="180">
        <f>E224-J224</f>
        <v>2187850</v>
      </c>
      <c r="Q224" s="1"/>
      <c r="R224" s="287">
        <f>H225+H224</f>
        <v>27123670.550000001</v>
      </c>
      <c r="S224" s="1"/>
      <c r="T224" s="1"/>
      <c r="U224" s="1"/>
    </row>
    <row r="225" spans="1:21" ht="23.25" customHeight="1" x14ac:dyDescent="0.2">
      <c r="A225" s="62"/>
      <c r="B225" s="331" t="s">
        <v>172</v>
      </c>
      <c r="C225" s="332"/>
      <c r="D225" s="168"/>
      <c r="E225" s="240">
        <f>H225</f>
        <v>24072870.550000001</v>
      </c>
      <c r="F225" s="238"/>
      <c r="G225" s="238"/>
      <c r="H225" s="239">
        <v>24072870.550000001</v>
      </c>
      <c r="I225" s="238"/>
      <c r="J225" s="240">
        <f>K225+L225+M225+N225</f>
        <v>6982050</v>
      </c>
      <c r="K225" s="238"/>
      <c r="L225" s="238"/>
      <c r="M225" s="238">
        <v>6982050</v>
      </c>
      <c r="N225" s="238"/>
      <c r="O225" s="222" t="s">
        <v>261</v>
      </c>
      <c r="P225" s="180">
        <f>E225-J225</f>
        <v>17090820.550000001</v>
      </c>
      <c r="Q225" s="1"/>
      <c r="R225" s="1">
        <f>H224/R224*100</f>
        <v>11.247740214128209</v>
      </c>
      <c r="S225" s="1"/>
      <c r="T225" s="1"/>
      <c r="U225" s="1"/>
    </row>
    <row r="226" spans="1:21" ht="31.5" customHeight="1" x14ac:dyDescent="0.2">
      <c r="A226" s="62" t="s">
        <v>65</v>
      </c>
      <c r="B226" s="313" t="s">
        <v>63</v>
      </c>
      <c r="C226" s="313"/>
      <c r="D226" s="168"/>
      <c r="E226" s="240">
        <f>G226+H226</f>
        <v>19323200</v>
      </c>
      <c r="F226" s="238"/>
      <c r="G226" s="239">
        <v>9661600</v>
      </c>
      <c r="H226" s="239">
        <v>9661600</v>
      </c>
      <c r="I226" s="238"/>
      <c r="J226" s="240">
        <f>K226+L226+M226+N226</f>
        <v>4830810</v>
      </c>
      <c r="K226" s="238"/>
      <c r="L226" s="239">
        <v>2415405</v>
      </c>
      <c r="M226" s="239">
        <v>2415405</v>
      </c>
      <c r="N226" s="238"/>
      <c r="O226" s="222" t="s">
        <v>261</v>
      </c>
      <c r="P226" s="180">
        <f>E226-J226</f>
        <v>14492390</v>
      </c>
      <c r="Q226" s="1"/>
      <c r="R226" s="1"/>
      <c r="S226" s="1"/>
      <c r="T226" s="1"/>
      <c r="U226" s="1"/>
    </row>
    <row r="227" spans="1:21" ht="31.5" customHeight="1" x14ac:dyDescent="0.2">
      <c r="A227" s="62" t="s">
        <v>64</v>
      </c>
      <c r="B227" s="313" t="s">
        <v>77</v>
      </c>
      <c r="C227" s="313"/>
      <c r="D227" s="185"/>
      <c r="E227" s="240">
        <f>H227</f>
        <v>390277</v>
      </c>
      <c r="F227" s="238"/>
      <c r="G227" s="238"/>
      <c r="H227" s="239">
        <v>390277</v>
      </c>
      <c r="I227" s="238"/>
      <c r="J227" s="240">
        <f>L227+M227</f>
        <v>74000</v>
      </c>
      <c r="K227" s="238"/>
      <c r="L227" s="238"/>
      <c r="M227" s="238">
        <v>74000</v>
      </c>
      <c r="N227" s="238"/>
      <c r="O227" s="224" t="s">
        <v>300</v>
      </c>
      <c r="P227" s="180">
        <f>E227-J227</f>
        <v>316277</v>
      </c>
      <c r="Q227" s="1"/>
      <c r="R227" s="1"/>
      <c r="S227" s="1"/>
      <c r="T227" s="1"/>
      <c r="U227" s="1"/>
    </row>
    <row r="228" spans="1:21" ht="12" customHeight="1" x14ac:dyDescent="0.2">
      <c r="A228" s="296" t="s">
        <v>28</v>
      </c>
      <c r="B228" s="296"/>
      <c r="C228" s="296"/>
      <c r="D228" s="100"/>
      <c r="E228" s="136">
        <f t="shared" ref="E228:I228" si="84">SUM(E224:E227)</f>
        <v>46837147.549999997</v>
      </c>
      <c r="F228" s="136">
        <f t="shared" si="84"/>
        <v>0</v>
      </c>
      <c r="G228" s="136">
        <f t="shared" si="84"/>
        <v>9661600</v>
      </c>
      <c r="H228" s="136">
        <f t="shared" si="84"/>
        <v>37175547.549999997</v>
      </c>
      <c r="I228" s="136">
        <f t="shared" si="84"/>
        <v>0</v>
      </c>
      <c r="J228" s="136">
        <f t="shared" ref="J228:N228" si="85">SUM(J224:J227)</f>
        <v>12749810</v>
      </c>
      <c r="K228" s="136">
        <f t="shared" si="85"/>
        <v>0</v>
      </c>
      <c r="L228" s="136">
        <f t="shared" si="85"/>
        <v>2415405</v>
      </c>
      <c r="M228" s="136">
        <f t="shared" si="85"/>
        <v>10334405</v>
      </c>
      <c r="N228" s="136">
        <f t="shared" si="85"/>
        <v>0</v>
      </c>
      <c r="O228" s="98"/>
      <c r="P228" s="99">
        <f>E228-J228</f>
        <v>34087337.549999997</v>
      </c>
      <c r="Q228" s="1"/>
      <c r="R228" s="1"/>
      <c r="S228" s="1"/>
      <c r="T228" s="1"/>
      <c r="U228" s="1"/>
    </row>
    <row r="229" spans="1:21" ht="12" customHeight="1" x14ac:dyDescent="0.2">
      <c r="A229" s="294" t="s">
        <v>160</v>
      </c>
      <c r="B229" s="295"/>
      <c r="C229" s="295"/>
      <c r="D229" s="295"/>
      <c r="E229" s="295"/>
      <c r="F229" s="295"/>
      <c r="G229" s="295"/>
      <c r="H229" s="295"/>
      <c r="I229" s="295"/>
      <c r="J229" s="295"/>
      <c r="K229" s="295"/>
      <c r="L229" s="295"/>
      <c r="M229" s="295"/>
      <c r="N229" s="295"/>
      <c r="O229" s="25"/>
      <c r="P229" s="64"/>
      <c r="Q229" s="1"/>
      <c r="R229" s="1"/>
      <c r="S229" s="1"/>
      <c r="T229" s="1"/>
      <c r="U229" s="1"/>
    </row>
    <row r="230" spans="1:21" ht="48" customHeight="1" x14ac:dyDescent="0.2">
      <c r="A230" s="152" t="s">
        <v>39</v>
      </c>
      <c r="B230" s="293" t="s">
        <v>331</v>
      </c>
      <c r="C230" s="293"/>
      <c r="D230" s="169"/>
      <c r="E230" s="275">
        <f>H230</f>
        <v>5004500</v>
      </c>
      <c r="F230" s="276"/>
      <c r="G230" s="276"/>
      <c r="H230" s="276">
        <v>5004500</v>
      </c>
      <c r="I230" s="276"/>
      <c r="J230" s="276">
        <f>K230+L230+M230+N230</f>
        <v>1246617.3</v>
      </c>
      <c r="K230" s="276"/>
      <c r="L230" s="276"/>
      <c r="M230" s="276">
        <v>1246617.3</v>
      </c>
      <c r="N230" s="215"/>
      <c r="O230" s="222" t="s">
        <v>261</v>
      </c>
      <c r="P230" s="64">
        <f>E230-J230</f>
        <v>3757882.7</v>
      </c>
      <c r="Q230" s="1"/>
      <c r="R230" s="1"/>
      <c r="S230" s="1"/>
      <c r="T230" s="1"/>
      <c r="U230" s="1"/>
    </row>
    <row r="231" spans="1:21" ht="45" customHeight="1" x14ac:dyDescent="0.2">
      <c r="A231" s="284" t="s">
        <v>39</v>
      </c>
      <c r="B231" s="293" t="s">
        <v>332</v>
      </c>
      <c r="C231" s="293"/>
      <c r="D231" s="169"/>
      <c r="E231" s="275">
        <f>H231</f>
        <v>130500</v>
      </c>
      <c r="F231" s="276"/>
      <c r="G231" s="276"/>
      <c r="H231" s="276">
        <v>130500</v>
      </c>
      <c r="I231" s="276"/>
      <c r="J231" s="276">
        <f>K231+L231+M231+N231</f>
        <v>28991.1</v>
      </c>
      <c r="K231" s="276"/>
      <c r="L231" s="276"/>
      <c r="M231" s="276">
        <v>28991.1</v>
      </c>
      <c r="N231" s="215"/>
      <c r="O231" s="222" t="s">
        <v>261</v>
      </c>
      <c r="P231" s="64">
        <f>E231-J231</f>
        <v>101508.9</v>
      </c>
      <c r="Q231" s="1"/>
      <c r="R231" s="287">
        <f>H230+H231+H232</f>
        <v>5798200</v>
      </c>
      <c r="S231" s="287"/>
      <c r="T231" s="1"/>
      <c r="U231" s="1"/>
    </row>
    <row r="232" spans="1:21" ht="50.25" customHeight="1" x14ac:dyDescent="0.2">
      <c r="A232" s="284" t="s">
        <v>39</v>
      </c>
      <c r="B232" s="293" t="s">
        <v>333</v>
      </c>
      <c r="C232" s="293"/>
      <c r="D232" s="169"/>
      <c r="E232" s="275">
        <f>H232</f>
        <v>663200</v>
      </c>
      <c r="F232" s="276"/>
      <c r="G232" s="276"/>
      <c r="H232" s="276">
        <v>663200</v>
      </c>
      <c r="I232" s="276"/>
      <c r="J232" s="276">
        <f>K232+L232+M232+N232</f>
        <v>173946.6</v>
      </c>
      <c r="K232" s="276"/>
      <c r="L232" s="276"/>
      <c r="M232" s="276">
        <v>173946.6</v>
      </c>
      <c r="N232" s="215"/>
      <c r="O232" s="222" t="s">
        <v>261</v>
      </c>
      <c r="P232" s="64">
        <f>E232-J232</f>
        <v>489253.4</v>
      </c>
      <c r="Q232" s="1"/>
      <c r="R232" s="1">
        <f>H230/R231*100</f>
        <v>86.311269014521756</v>
      </c>
      <c r="S232" s="1"/>
      <c r="T232" s="1"/>
      <c r="U232" s="1"/>
    </row>
    <row r="233" spans="1:21" ht="32.25" customHeight="1" x14ac:dyDescent="0.2">
      <c r="A233" s="62"/>
      <c r="B233" s="313" t="s">
        <v>63</v>
      </c>
      <c r="C233" s="313"/>
      <c r="D233" s="168"/>
      <c r="E233" s="275">
        <f>G233+H233</f>
        <v>4110200</v>
      </c>
      <c r="F233" s="276"/>
      <c r="G233" s="276">
        <v>2055100</v>
      </c>
      <c r="H233" s="276">
        <v>2055100</v>
      </c>
      <c r="I233" s="276"/>
      <c r="J233" s="276">
        <f>L233+M233</f>
        <v>1027536</v>
      </c>
      <c r="K233" s="276"/>
      <c r="L233" s="276">
        <v>513768</v>
      </c>
      <c r="M233" s="276">
        <v>513768</v>
      </c>
      <c r="N233" s="215"/>
      <c r="O233" s="222" t="s">
        <v>261</v>
      </c>
      <c r="P233" s="64">
        <f>E233-J233</f>
        <v>3082664</v>
      </c>
      <c r="Q233" s="1"/>
      <c r="R233" s="1">
        <f>H231/R231*100</f>
        <v>2.2506984926356455</v>
      </c>
      <c r="S233" s="1"/>
      <c r="T233" s="1"/>
      <c r="U233" s="1"/>
    </row>
    <row r="234" spans="1:21" ht="12" customHeight="1" x14ac:dyDescent="0.2">
      <c r="A234" s="296" t="s">
        <v>28</v>
      </c>
      <c r="B234" s="296"/>
      <c r="C234" s="296"/>
      <c r="D234" s="100"/>
      <c r="E234" s="136">
        <f>SUM(E230:E233)</f>
        <v>9908400</v>
      </c>
      <c r="F234" s="136">
        <f t="shared" ref="F234" si="86">SUM(F230:F230)</f>
        <v>0</v>
      </c>
      <c r="G234" s="136">
        <f>SUM(G233)</f>
        <v>2055100</v>
      </c>
      <c r="H234" s="136">
        <f>SUM(H230:H233)</f>
        <v>7853300</v>
      </c>
      <c r="I234" s="136">
        <f t="shared" ref="I234:N234" si="87">SUM(I230:I233)</f>
        <v>0</v>
      </c>
      <c r="J234" s="136">
        <f t="shared" si="87"/>
        <v>2477091</v>
      </c>
      <c r="K234" s="136">
        <f t="shared" si="87"/>
        <v>0</v>
      </c>
      <c r="L234" s="136">
        <f t="shared" si="87"/>
        <v>513768</v>
      </c>
      <c r="M234" s="136">
        <f t="shared" si="87"/>
        <v>1963323.0000000002</v>
      </c>
      <c r="N234" s="136">
        <f t="shared" si="87"/>
        <v>0</v>
      </c>
      <c r="O234" s="101"/>
      <c r="P234" s="99">
        <f>E234-J234</f>
        <v>7431309</v>
      </c>
      <c r="Q234" s="1"/>
      <c r="R234" s="1"/>
      <c r="S234" s="1"/>
      <c r="T234" s="1"/>
      <c r="U234" s="1"/>
    </row>
    <row r="235" spans="1:21" ht="11.25" customHeight="1" x14ac:dyDescent="0.2">
      <c r="A235" s="294" t="s">
        <v>253</v>
      </c>
      <c r="B235" s="295"/>
      <c r="C235" s="295"/>
      <c r="D235" s="295"/>
      <c r="E235" s="295"/>
      <c r="F235" s="295"/>
      <c r="G235" s="295"/>
      <c r="H235" s="295"/>
      <c r="I235" s="295"/>
      <c r="J235" s="295"/>
      <c r="K235" s="295"/>
      <c r="L235" s="295"/>
      <c r="M235" s="295"/>
      <c r="N235" s="295"/>
      <c r="O235" s="130"/>
      <c r="P235" s="132"/>
      <c r="Q235" s="1"/>
      <c r="R235" s="1"/>
      <c r="S235" s="1"/>
      <c r="T235" s="1"/>
      <c r="U235" s="1"/>
    </row>
    <row r="236" spans="1:21" ht="79.5" customHeight="1" x14ac:dyDescent="0.2">
      <c r="A236" s="33" t="s">
        <v>67</v>
      </c>
      <c r="B236" s="313" t="s">
        <v>66</v>
      </c>
      <c r="C236" s="313"/>
      <c r="D236" s="216"/>
      <c r="E236" s="240">
        <f>H236</f>
        <v>1109200</v>
      </c>
      <c r="F236" s="238"/>
      <c r="G236" s="238"/>
      <c r="H236" s="238">
        <v>1109200</v>
      </c>
      <c r="I236" s="238"/>
      <c r="J236" s="238">
        <f>M236</f>
        <v>279000</v>
      </c>
      <c r="K236" s="238"/>
      <c r="L236" s="238"/>
      <c r="M236" s="238">
        <v>279000</v>
      </c>
      <c r="N236" s="238"/>
      <c r="O236" s="222" t="s">
        <v>261</v>
      </c>
      <c r="P236" s="180">
        <f t="shared" ref="P236:P241" si="88">E236-J236</f>
        <v>830200</v>
      </c>
      <c r="Q236" s="1"/>
      <c r="R236" s="1"/>
      <c r="S236" s="1"/>
      <c r="T236" s="1"/>
      <c r="U236" s="1"/>
    </row>
    <row r="237" spans="1:21" ht="13.5" customHeight="1" x14ac:dyDescent="0.2">
      <c r="A237" s="296" t="s">
        <v>28</v>
      </c>
      <c r="B237" s="296"/>
      <c r="C237" s="296"/>
      <c r="D237" s="285"/>
      <c r="E237" s="136">
        <f>E236</f>
        <v>1109200</v>
      </c>
      <c r="F237" s="136">
        <f t="shared" ref="F237:N237" si="89">F236</f>
        <v>0</v>
      </c>
      <c r="G237" s="136">
        <f t="shared" si="89"/>
        <v>0</v>
      </c>
      <c r="H237" s="136">
        <f t="shared" si="89"/>
        <v>1109200</v>
      </c>
      <c r="I237" s="136">
        <f t="shared" si="89"/>
        <v>0</v>
      </c>
      <c r="J237" s="136">
        <f t="shared" si="89"/>
        <v>279000</v>
      </c>
      <c r="K237" s="136">
        <f t="shared" si="89"/>
        <v>0</v>
      </c>
      <c r="L237" s="136">
        <f t="shared" si="89"/>
        <v>0</v>
      </c>
      <c r="M237" s="136">
        <f t="shared" si="89"/>
        <v>279000</v>
      </c>
      <c r="N237" s="136">
        <f t="shared" si="89"/>
        <v>0</v>
      </c>
      <c r="O237" s="98"/>
      <c r="P237" s="99">
        <f>E237-J237</f>
        <v>830200</v>
      </c>
      <c r="Q237" s="1"/>
      <c r="R237" s="1"/>
      <c r="S237" s="1"/>
      <c r="T237" s="1"/>
      <c r="U237" s="1"/>
    </row>
    <row r="238" spans="1:21" ht="11.25" customHeight="1" x14ac:dyDescent="0.2">
      <c r="A238" s="294" t="s">
        <v>334</v>
      </c>
      <c r="B238" s="295"/>
      <c r="C238" s="295"/>
      <c r="D238" s="295"/>
      <c r="E238" s="295"/>
      <c r="F238" s="295"/>
      <c r="G238" s="295"/>
      <c r="H238" s="295"/>
      <c r="I238" s="295"/>
      <c r="J238" s="295"/>
      <c r="K238" s="295"/>
      <c r="L238" s="295"/>
      <c r="M238" s="295"/>
      <c r="N238" s="295"/>
      <c r="O238" s="222"/>
      <c r="P238" s="180"/>
      <c r="Q238" s="1"/>
      <c r="R238" s="1"/>
      <c r="S238" s="1"/>
      <c r="T238" s="1"/>
      <c r="U238" s="1"/>
    </row>
    <row r="239" spans="1:21" ht="45" customHeight="1" x14ac:dyDescent="0.2">
      <c r="A239" s="33"/>
      <c r="B239" s="313" t="s">
        <v>78</v>
      </c>
      <c r="C239" s="313"/>
      <c r="D239" s="216"/>
      <c r="E239" s="240">
        <f>H239</f>
        <v>1833900</v>
      </c>
      <c r="F239" s="238"/>
      <c r="G239" s="238"/>
      <c r="H239" s="267">
        <v>1833900</v>
      </c>
      <c r="I239" s="238"/>
      <c r="J239" s="238">
        <f>M239</f>
        <v>0</v>
      </c>
      <c r="K239" s="238"/>
      <c r="L239" s="238"/>
      <c r="M239" s="238">
        <v>0</v>
      </c>
      <c r="N239" s="238"/>
      <c r="O239" s="222" t="s">
        <v>261</v>
      </c>
      <c r="P239" s="180">
        <f t="shared" si="88"/>
        <v>1833900</v>
      </c>
      <c r="Q239" s="1"/>
      <c r="R239" s="1"/>
      <c r="S239" s="1"/>
      <c r="T239" s="1"/>
      <c r="U239" s="1"/>
    </row>
    <row r="240" spans="1:21" ht="23.25" customHeight="1" x14ac:dyDescent="0.2">
      <c r="A240" s="33"/>
      <c r="B240" s="313" t="s">
        <v>104</v>
      </c>
      <c r="C240" s="313"/>
      <c r="D240" s="216"/>
      <c r="E240" s="240">
        <f>H240+G240</f>
        <v>175641.12</v>
      </c>
      <c r="F240" s="240"/>
      <c r="G240" s="240">
        <v>158077</v>
      </c>
      <c r="H240" s="240">
        <v>17564.12</v>
      </c>
      <c r="I240" s="240"/>
      <c r="J240" s="238">
        <f>M240+L240</f>
        <v>0</v>
      </c>
      <c r="K240" s="240"/>
      <c r="L240" s="240"/>
      <c r="M240" s="240">
        <v>0</v>
      </c>
      <c r="N240" s="240"/>
      <c r="O240" s="222" t="s">
        <v>261</v>
      </c>
      <c r="P240" s="180">
        <f t="shared" si="88"/>
        <v>175641.12</v>
      </c>
      <c r="Q240" s="1"/>
      <c r="R240" s="1"/>
      <c r="S240" s="1"/>
      <c r="T240" s="1"/>
      <c r="U240" s="1"/>
    </row>
    <row r="241" spans="1:21" ht="15.75" customHeight="1" x14ac:dyDescent="0.2">
      <c r="A241" s="296" t="s">
        <v>28</v>
      </c>
      <c r="B241" s="296"/>
      <c r="C241" s="296"/>
      <c r="D241" s="100"/>
      <c r="E241" s="136">
        <f>SUM(E239:E240)</f>
        <v>2009541.12</v>
      </c>
      <c r="F241" s="136">
        <f t="shared" ref="F241:N241" si="90">SUM(F239:F240)</f>
        <v>0</v>
      </c>
      <c r="G241" s="136">
        <f t="shared" si="90"/>
        <v>158077</v>
      </c>
      <c r="H241" s="136">
        <f t="shared" si="90"/>
        <v>1851464.12</v>
      </c>
      <c r="I241" s="136">
        <f t="shared" si="90"/>
        <v>0</v>
      </c>
      <c r="J241" s="136">
        <f t="shared" si="90"/>
        <v>0</v>
      </c>
      <c r="K241" s="136">
        <f t="shared" si="90"/>
        <v>0</v>
      </c>
      <c r="L241" s="136">
        <f t="shared" si="90"/>
        <v>0</v>
      </c>
      <c r="M241" s="136">
        <f t="shared" si="90"/>
        <v>0</v>
      </c>
      <c r="N241" s="136">
        <f t="shared" si="90"/>
        <v>0</v>
      </c>
      <c r="O241" s="101"/>
      <c r="P241" s="99">
        <f t="shared" si="88"/>
        <v>2009541.12</v>
      </c>
      <c r="Q241" s="1"/>
      <c r="R241" s="1"/>
      <c r="S241" s="1"/>
      <c r="T241" s="1"/>
      <c r="U241" s="1"/>
    </row>
    <row r="242" spans="1:21" ht="20.25" customHeight="1" x14ac:dyDescent="0.2">
      <c r="B242" s="8" t="s">
        <v>270</v>
      </c>
      <c r="C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12"/>
      <c r="Q242" s="1"/>
      <c r="R242" s="1"/>
      <c r="S242" s="1"/>
      <c r="T242" s="1"/>
      <c r="U242" s="1"/>
    </row>
    <row r="243" spans="1:21" ht="27" customHeight="1" x14ac:dyDescent="0.2">
      <c r="B243" s="122"/>
      <c r="C243" s="123"/>
      <c r="D243" s="123"/>
      <c r="E243" s="122"/>
      <c r="F243" s="122"/>
      <c r="G243" s="122"/>
      <c r="H243" s="122"/>
      <c r="I243" s="122"/>
      <c r="J243" s="122"/>
      <c r="K243" s="122"/>
      <c r="L243" s="122"/>
      <c r="M243" s="122"/>
      <c r="N243" s="122"/>
      <c r="O243" s="122"/>
      <c r="P243" s="124"/>
      <c r="Q243" s="1"/>
      <c r="R243" s="1"/>
      <c r="S243" s="1"/>
      <c r="T243" s="1"/>
      <c r="U243" s="1"/>
    </row>
    <row r="244" spans="1:21" ht="18" customHeight="1" x14ac:dyDescent="0.2">
      <c r="B244" s="353"/>
      <c r="C244" s="353"/>
      <c r="D244" s="353"/>
      <c r="E244" s="125"/>
      <c r="F244" s="126"/>
      <c r="G244" s="126"/>
      <c r="H244" s="126"/>
      <c r="I244" s="126"/>
      <c r="J244" s="126"/>
      <c r="K244" s="126"/>
      <c r="L244" s="126"/>
      <c r="M244" s="126"/>
      <c r="N244" s="126"/>
      <c r="O244" s="126"/>
      <c r="P244" s="127"/>
      <c r="Q244" s="1"/>
      <c r="R244" s="1"/>
      <c r="S244" s="1"/>
      <c r="T244" s="1"/>
      <c r="U244" s="1"/>
    </row>
    <row r="245" spans="1:21" ht="41.25" customHeight="1" x14ac:dyDescent="0.2">
      <c r="B245" s="123"/>
      <c r="C245" s="123"/>
      <c r="D245" s="123"/>
      <c r="E245" s="123"/>
      <c r="F245" s="123"/>
      <c r="G245" s="123"/>
      <c r="H245" s="123"/>
      <c r="I245" s="123"/>
      <c r="J245" s="123"/>
      <c r="K245" s="123"/>
      <c r="L245" s="123"/>
      <c r="M245" s="123"/>
      <c r="N245" s="123"/>
      <c r="O245" s="128"/>
      <c r="P245" s="124"/>
      <c r="Q245" s="1"/>
      <c r="R245" s="1"/>
      <c r="S245" s="1"/>
      <c r="T245" s="1"/>
      <c r="U245" s="1"/>
    </row>
    <row r="246" spans="1:21" ht="15.75" customHeight="1" x14ac:dyDescent="0.2">
      <c r="B246" s="123"/>
      <c r="C246" s="123"/>
      <c r="D246" s="123"/>
      <c r="E246" s="123"/>
      <c r="F246" s="123"/>
      <c r="G246" s="123"/>
      <c r="H246" s="123"/>
      <c r="I246" s="123"/>
      <c r="J246" s="123"/>
      <c r="K246" s="123"/>
      <c r="L246" s="123"/>
      <c r="M246" s="123"/>
      <c r="N246" s="123"/>
      <c r="O246" s="129"/>
      <c r="P246" s="124"/>
      <c r="Q246" s="1"/>
      <c r="R246" s="1"/>
      <c r="S246" s="1"/>
      <c r="T246" s="1"/>
      <c r="U246" s="1"/>
    </row>
    <row r="247" spans="1:21" ht="27.75" customHeight="1" x14ac:dyDescent="0.2">
      <c r="O247" s="31"/>
      <c r="P247" s="5"/>
      <c r="Q247" s="1"/>
      <c r="R247" s="1"/>
      <c r="S247" s="1"/>
      <c r="T247" s="1"/>
      <c r="U247" s="1"/>
    </row>
    <row r="248" spans="1:21" ht="62.25" customHeight="1" x14ac:dyDescent="0.2">
      <c r="O248" s="31"/>
      <c r="P248" s="7"/>
      <c r="Q248" s="1"/>
      <c r="R248" s="1"/>
      <c r="S248" s="1"/>
      <c r="T248" s="1"/>
      <c r="U248" s="1"/>
    </row>
    <row r="249" spans="1:21" ht="22.5" customHeight="1" x14ac:dyDescent="0.2">
      <c r="O249" s="31"/>
      <c r="P249" s="5"/>
      <c r="Q249" s="1"/>
      <c r="R249" s="1"/>
      <c r="S249" s="1"/>
      <c r="T249" s="1"/>
      <c r="U249" s="1"/>
    </row>
    <row r="250" spans="1:21" ht="90" customHeight="1" x14ac:dyDescent="0.2">
      <c r="O250" s="31"/>
      <c r="P250" s="5"/>
      <c r="Q250" s="1"/>
      <c r="R250" s="1"/>
      <c r="S250" s="1"/>
      <c r="T250" s="1"/>
      <c r="U250" s="1"/>
    </row>
    <row r="251" spans="1:21" ht="183.75" customHeight="1" x14ac:dyDescent="0.2">
      <c r="O251" s="31"/>
      <c r="P251" s="5"/>
      <c r="Q251" s="1"/>
      <c r="R251" s="1"/>
      <c r="S251" s="1"/>
      <c r="T251" s="1"/>
      <c r="U251" s="1"/>
    </row>
    <row r="252" spans="1:21" ht="17.25" customHeight="1" x14ac:dyDescent="0.2">
      <c r="O252" s="31"/>
      <c r="P252" s="5"/>
      <c r="Q252" s="1"/>
      <c r="R252" s="1"/>
      <c r="S252" s="1"/>
      <c r="T252" s="1"/>
      <c r="U252" s="1"/>
    </row>
    <row r="253" spans="1:21" ht="21.75" customHeight="1" x14ac:dyDescent="0.2">
      <c r="O253" s="31"/>
      <c r="P253" s="5"/>
      <c r="Q253" s="1"/>
      <c r="R253" s="1"/>
      <c r="S253" s="1"/>
      <c r="T253" s="1"/>
      <c r="U253" s="1"/>
    </row>
    <row r="254" spans="1:21" ht="47.25" customHeight="1" x14ac:dyDescent="0.2">
      <c r="A254" s="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31"/>
      <c r="P254" s="5"/>
      <c r="Q254" s="1"/>
      <c r="R254" s="1"/>
      <c r="S254" s="1"/>
      <c r="T254" s="1"/>
      <c r="U254" s="1"/>
    </row>
    <row r="255" spans="1:21" ht="157.5" customHeight="1" x14ac:dyDescent="0.2">
      <c r="A255" s="4"/>
      <c r="B255" s="3"/>
      <c r="C255" s="3"/>
      <c r="D255" s="3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31"/>
      <c r="P255" s="5"/>
      <c r="Q255" s="1"/>
      <c r="R255" s="1"/>
      <c r="S255" s="1"/>
      <c r="T255" s="1"/>
      <c r="U255" s="1"/>
    </row>
    <row r="256" spans="1:21" ht="17.25" customHeight="1" x14ac:dyDescent="0.2">
      <c r="A256" s="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31"/>
      <c r="P256" s="5"/>
      <c r="Q256" s="1"/>
      <c r="R256" s="1"/>
      <c r="S256" s="1"/>
      <c r="T256" s="1"/>
      <c r="U256" s="1"/>
    </row>
    <row r="257" spans="1:21" x14ac:dyDescent="0.2">
      <c r="A257" s="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P257" s="5"/>
      <c r="Q257" s="1"/>
      <c r="R257" s="1"/>
      <c r="S257" s="1"/>
      <c r="T257" s="1"/>
      <c r="U257" s="1"/>
    </row>
    <row r="258" spans="1:21" x14ac:dyDescent="0.2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P258" s="5"/>
      <c r="Q258" s="1"/>
      <c r="R258" s="1"/>
      <c r="S258" s="1"/>
      <c r="T258" s="1"/>
      <c r="U258" s="1"/>
    </row>
    <row r="259" spans="1:21" x14ac:dyDescent="0.2">
      <c r="P259" s="5"/>
      <c r="Q259" s="1"/>
      <c r="R259" s="1"/>
      <c r="S259" s="1"/>
      <c r="T259" s="1"/>
      <c r="U259" s="1"/>
    </row>
  </sheetData>
  <mergeCells count="236">
    <mergeCell ref="B81:C82"/>
    <mergeCell ref="A83:C83"/>
    <mergeCell ref="B119:C119"/>
    <mergeCell ref="B197:C197"/>
    <mergeCell ref="B198:C198"/>
    <mergeCell ref="B200:C200"/>
    <mergeCell ref="B142:C142"/>
    <mergeCell ref="A134:P134"/>
    <mergeCell ref="A135:P135"/>
    <mergeCell ref="B136:C136"/>
    <mergeCell ref="A137:P137"/>
    <mergeCell ref="B138:C138"/>
    <mergeCell ref="B193:C193"/>
    <mergeCell ref="B185:C185"/>
    <mergeCell ref="B186:C186"/>
    <mergeCell ref="B187:C187"/>
    <mergeCell ref="B190:C190"/>
    <mergeCell ref="B192:C192"/>
    <mergeCell ref="B183:C183"/>
    <mergeCell ref="B184:C184"/>
    <mergeCell ref="B139:N139"/>
    <mergeCell ref="B161:C161"/>
    <mergeCell ref="B146:C146"/>
    <mergeCell ref="B147:O147"/>
    <mergeCell ref="B148:C148"/>
    <mergeCell ref="B149:C149"/>
    <mergeCell ref="B173:C173"/>
    <mergeCell ref="A132:C132"/>
    <mergeCell ref="A120:C120"/>
    <mergeCell ref="A64:O64"/>
    <mergeCell ref="B99:C99"/>
    <mergeCell ref="A84:O84"/>
    <mergeCell ref="B68:P68"/>
    <mergeCell ref="B75:C75"/>
    <mergeCell ref="B128:C128"/>
    <mergeCell ref="B129:O129"/>
    <mergeCell ref="A101:C101"/>
    <mergeCell ref="A102:O102"/>
    <mergeCell ref="B103:C103"/>
    <mergeCell ref="A104:C104"/>
    <mergeCell ref="B93:C93"/>
    <mergeCell ref="A105:O105"/>
    <mergeCell ref="B100:C100"/>
    <mergeCell ref="B69:C69"/>
    <mergeCell ref="A79:O79"/>
    <mergeCell ref="B106:C106"/>
    <mergeCell ref="A107:C107"/>
    <mergeCell ref="A108:C108"/>
    <mergeCell ref="A133:C133"/>
    <mergeCell ref="B156:C156"/>
    <mergeCell ref="B157:C157"/>
    <mergeCell ref="B158:C158"/>
    <mergeCell ref="O177:P177"/>
    <mergeCell ref="A109:O109"/>
    <mergeCell ref="B97:C97"/>
    <mergeCell ref="B98:C98"/>
    <mergeCell ref="B140:C140"/>
    <mergeCell ref="B141:C141"/>
    <mergeCell ref="B177:N177"/>
    <mergeCell ref="B143:O143"/>
    <mergeCell ref="B144:C144"/>
    <mergeCell ref="B167:C167"/>
    <mergeCell ref="B153:O153"/>
    <mergeCell ref="B164:O164"/>
    <mergeCell ref="B168:O168"/>
    <mergeCell ref="B171:O171"/>
    <mergeCell ref="B165:C165"/>
    <mergeCell ref="B154:C154"/>
    <mergeCell ref="B155:C155"/>
    <mergeCell ref="B151:C151"/>
    <mergeCell ref="B160:C160"/>
    <mergeCell ref="B162:C162"/>
    <mergeCell ref="B202:O202"/>
    <mergeCell ref="B205:O205"/>
    <mergeCell ref="B208:O208"/>
    <mergeCell ref="B159:C159"/>
    <mergeCell ref="B145:O145"/>
    <mergeCell ref="B209:C209"/>
    <mergeCell ref="B210:O210"/>
    <mergeCell ref="B213:C213"/>
    <mergeCell ref="B211:C212"/>
    <mergeCell ref="B195:C195"/>
    <mergeCell ref="B196:C196"/>
    <mergeCell ref="B174:C174"/>
    <mergeCell ref="B194:C194"/>
    <mergeCell ref="B207:C207"/>
    <mergeCell ref="B204:C204"/>
    <mergeCell ref="A201:C201"/>
    <mergeCell ref="B182:C182"/>
    <mergeCell ref="B206:C206"/>
    <mergeCell ref="B169:C169"/>
    <mergeCell ref="B170:C170"/>
    <mergeCell ref="B172:C172"/>
    <mergeCell ref="B176:C176"/>
    <mergeCell ref="B178:C178"/>
    <mergeCell ref="B175:C175"/>
    <mergeCell ref="B240:C240"/>
    <mergeCell ref="B221:C221"/>
    <mergeCell ref="B219:C219"/>
    <mergeCell ref="B220:C220"/>
    <mergeCell ref="A222:C222"/>
    <mergeCell ref="B217:D217"/>
    <mergeCell ref="B218:N218"/>
    <mergeCell ref="B215:C215"/>
    <mergeCell ref="B216:C216"/>
    <mergeCell ref="B62:C62"/>
    <mergeCell ref="A63:C63"/>
    <mergeCell ref="A3:O3"/>
    <mergeCell ref="A4:O4"/>
    <mergeCell ref="B5:L5"/>
    <mergeCell ref="A6:A8"/>
    <mergeCell ref="B6:B8"/>
    <mergeCell ref="C6:C8"/>
    <mergeCell ref="D6:D8"/>
    <mergeCell ref="E6:I6"/>
    <mergeCell ref="J6:N6"/>
    <mergeCell ref="F7:I7"/>
    <mergeCell ref="J7:J8"/>
    <mergeCell ref="K7:N7"/>
    <mergeCell ref="O6:O8"/>
    <mergeCell ref="E7:E8"/>
    <mergeCell ref="B12:C12"/>
    <mergeCell ref="B13:C13"/>
    <mergeCell ref="B14:C14"/>
    <mergeCell ref="B19:C19"/>
    <mergeCell ref="B20:C20"/>
    <mergeCell ref="B21:C21"/>
    <mergeCell ref="B37:C37"/>
    <mergeCell ref="A56:C56"/>
    <mergeCell ref="B244:D244"/>
    <mergeCell ref="A78:C78"/>
    <mergeCell ref="B74:C74"/>
    <mergeCell ref="B225:C225"/>
    <mergeCell ref="B72:C72"/>
    <mergeCell ref="A235:N235"/>
    <mergeCell ref="B179:C179"/>
    <mergeCell ref="B180:C180"/>
    <mergeCell ref="B166:C166"/>
    <mergeCell ref="B181:C181"/>
    <mergeCell ref="B189:C189"/>
    <mergeCell ref="B188:C188"/>
    <mergeCell ref="B191:C191"/>
    <mergeCell ref="B73:C73"/>
    <mergeCell ref="B76:C76"/>
    <mergeCell ref="B77:C77"/>
    <mergeCell ref="B214:C214"/>
    <mergeCell ref="A241:C241"/>
    <mergeCell ref="B230:C230"/>
    <mergeCell ref="B233:C233"/>
    <mergeCell ref="A234:C234"/>
    <mergeCell ref="B236:C236"/>
    <mergeCell ref="B239:C239"/>
    <mergeCell ref="A223:N223"/>
    <mergeCell ref="P6:P8"/>
    <mergeCell ref="B24:C24"/>
    <mergeCell ref="B25:C25"/>
    <mergeCell ref="B27:C27"/>
    <mergeCell ref="B16:C16"/>
    <mergeCell ref="B65:C65"/>
    <mergeCell ref="B66:C66"/>
    <mergeCell ref="B36:C36"/>
    <mergeCell ref="B57:N57"/>
    <mergeCell ref="B38:C38"/>
    <mergeCell ref="B42:C42"/>
    <mergeCell ref="B32:C32"/>
    <mergeCell ref="B41:C41"/>
    <mergeCell ref="A22:C22"/>
    <mergeCell ref="A23:O23"/>
    <mergeCell ref="B51:C51"/>
    <mergeCell ref="B53:C53"/>
    <mergeCell ref="B31:C31"/>
    <mergeCell ref="B28:C28"/>
    <mergeCell ref="B29:C29"/>
    <mergeCell ref="B34:C34"/>
    <mergeCell ref="B30:C30"/>
    <mergeCell ref="B35:C35"/>
    <mergeCell ref="A50:O50"/>
    <mergeCell ref="A17:C17"/>
    <mergeCell ref="A18:O18"/>
    <mergeCell ref="B39:C39"/>
    <mergeCell ref="A10:C10"/>
    <mergeCell ref="B44:C44"/>
    <mergeCell ref="B45:C45"/>
    <mergeCell ref="A14:A15"/>
    <mergeCell ref="A11:C11"/>
    <mergeCell ref="B15:C15"/>
    <mergeCell ref="B40:C40"/>
    <mergeCell ref="B26:C26"/>
    <mergeCell ref="A80:O80"/>
    <mergeCell ref="B118:C118"/>
    <mergeCell ref="B117:C117"/>
    <mergeCell ref="A91:C91"/>
    <mergeCell ref="B33:C33"/>
    <mergeCell ref="B59:D59"/>
    <mergeCell ref="A60:C60"/>
    <mergeCell ref="A61:O61"/>
    <mergeCell ref="A67:C67"/>
    <mergeCell ref="A70:C70"/>
    <mergeCell ref="B71:C71"/>
    <mergeCell ref="A88:O88"/>
    <mergeCell ref="B89:C89"/>
    <mergeCell ref="B90:C90"/>
    <mergeCell ref="B85:C85"/>
    <mergeCell ref="B58:C58"/>
    <mergeCell ref="B46:C46"/>
    <mergeCell ref="B47:C47"/>
    <mergeCell ref="B48:C48"/>
    <mergeCell ref="A49:C49"/>
    <mergeCell ref="B55:C55"/>
    <mergeCell ref="B52:C52"/>
    <mergeCell ref="B54:C54"/>
    <mergeCell ref="B43:C43"/>
    <mergeCell ref="B163:C163"/>
    <mergeCell ref="B231:C231"/>
    <mergeCell ref="B232:C232"/>
    <mergeCell ref="A238:N238"/>
    <mergeCell ref="A237:C237"/>
    <mergeCell ref="O81:O82"/>
    <mergeCell ref="A95:O95"/>
    <mergeCell ref="A124:C124"/>
    <mergeCell ref="A125:O125"/>
    <mergeCell ref="B111:B112"/>
    <mergeCell ref="B113:B114"/>
    <mergeCell ref="B121:O121"/>
    <mergeCell ref="B203:C203"/>
    <mergeCell ref="B199:C199"/>
    <mergeCell ref="A92:O92"/>
    <mergeCell ref="A94:C94"/>
    <mergeCell ref="B96:C96"/>
    <mergeCell ref="B86:C86"/>
    <mergeCell ref="A87:C87"/>
    <mergeCell ref="B224:C224"/>
    <mergeCell ref="B226:C226"/>
    <mergeCell ref="B227:C227"/>
    <mergeCell ref="A228:C228"/>
    <mergeCell ref="A229:N229"/>
  </mergeCells>
  <pageMargins left="0.23622047244094491" right="0.23622047244094491" top="0.74803149606299213" bottom="0.74803149606299213" header="0.31496062992125984" footer="0.31496062992125984"/>
  <pageSetup paperSize="9" scale="89" fitToHeight="0" orientation="landscape" r:id="rId1"/>
  <rowBreaks count="10" manualBreakCount="10">
    <brk id="16" max="15" man="1"/>
    <brk id="49" max="15" man="1"/>
    <brk id="59" max="15" man="1"/>
    <brk id="101" max="15" man="1"/>
    <brk id="124" max="15" man="1"/>
    <brk id="128" max="15" man="1"/>
    <brk id="146" max="15" man="1"/>
    <brk id="167" max="15" man="1"/>
    <brk id="200" max="15" man="1"/>
    <brk id="234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Отчет на 01.04.2025</vt:lpstr>
      <vt:lpstr>'Отчет на 01.04.2025'!Заголовки_для_печати</vt:lpstr>
      <vt:lpstr>'Отчет на 01.04.2025'!Область_печати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2025-04-28T07:43:04Z</dcterms:modified>
</cp:coreProperties>
</file>